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erderij en Erf\Financien\Jaarrekeningen\"/>
    </mc:Choice>
  </mc:AlternateContent>
  <xr:revisionPtr revIDLastSave="0" documentId="8_{20D2E8EC-831B-4DCD-AB95-0F4727D682E1}" xr6:coauthVersionLast="47" xr6:coauthVersionMax="47" xr10:uidLastSave="{00000000-0000-0000-0000-000000000000}"/>
  <bookViews>
    <workbookView xWindow="-120" yWindow="-120" windowWidth="29040" windowHeight="15720" firstSheet="1" activeTab="2" xr2:uid="{20908C01-B994-404B-A74B-B43AB3844FD9}"/>
  </bookViews>
  <sheets>
    <sheet name="Blad2" sheetId="4" state="hidden" r:id="rId1"/>
    <sheet name="Balans 2024" sheetId="6" r:id="rId2"/>
    <sheet name="result 2024 en begr 25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0" i="7" l="1"/>
  <c r="C30" i="7"/>
  <c r="D30" i="7"/>
  <c r="E30" i="7"/>
  <c r="E32" i="7"/>
  <c r="F30" i="7"/>
  <c r="F32" i="7"/>
  <c r="F34" i="7"/>
  <c r="G30" i="7"/>
  <c r="G32" i="7"/>
  <c r="H30" i="7"/>
  <c r="H32" i="7"/>
  <c r="B32" i="7"/>
  <c r="C32" i="7"/>
  <c r="D32" i="7"/>
  <c r="B73" i="7"/>
  <c r="B33" i="7"/>
  <c r="B34" i="7"/>
  <c r="C73" i="7"/>
  <c r="C33" i="7"/>
  <c r="C34" i="7"/>
  <c r="D73" i="7"/>
  <c r="D33" i="7"/>
  <c r="E73" i="7"/>
  <c r="E33" i="7"/>
  <c r="F73" i="7"/>
  <c r="F33" i="7"/>
  <c r="G73" i="7"/>
  <c r="G33" i="7"/>
  <c r="H73" i="7"/>
  <c r="H33" i="7"/>
  <c r="B81" i="7"/>
  <c r="B89" i="7"/>
  <c r="C14" i="6"/>
  <c r="D14" i="6"/>
  <c r="F14" i="6"/>
  <c r="G14" i="6"/>
  <c r="D23" i="6"/>
  <c r="D25" i="6"/>
  <c r="D27" i="6"/>
  <c r="D29" i="6"/>
  <c r="D31" i="6"/>
  <c r="D33" i="6"/>
  <c r="D35" i="6"/>
  <c r="C9" i="4"/>
  <c r="I9" i="4"/>
  <c r="N9" i="4"/>
  <c r="C10" i="4"/>
  <c r="I10" i="4"/>
  <c r="N10" i="4"/>
  <c r="I13" i="4"/>
  <c r="I16" i="4"/>
  <c r="I19" i="4"/>
  <c r="C23" i="4"/>
  <c r="E23" i="4"/>
  <c r="I23" i="4"/>
  <c r="K23" i="4"/>
  <c r="C29" i="4"/>
  <c r="E29" i="4"/>
  <c r="K29" i="4"/>
  <c r="C31" i="4"/>
  <c r="K31" i="4"/>
  <c r="E32" i="4"/>
  <c r="L35" i="4"/>
  <c r="H34" i="7"/>
  <c r="E34" i="7"/>
  <c r="G34" i="7"/>
  <c r="D34" i="7"/>
</calcChain>
</file>

<file path=xl/sharedStrings.xml><?xml version="1.0" encoding="utf-8"?>
<sst xmlns="http://schemas.openxmlformats.org/spreadsheetml/2006/main" count="165" uniqueCount="141">
  <si>
    <t>Omschrijving</t>
  </si>
  <si>
    <t>Begroting</t>
  </si>
  <si>
    <t>Werkelijk</t>
  </si>
  <si>
    <t>Kosten Dirigenten</t>
  </si>
  <si>
    <t>Huur vleugel/piano</t>
  </si>
  <si>
    <t>Drukwerk / Promotie</t>
  </si>
  <si>
    <t>Huur accommodatie</t>
  </si>
  <si>
    <t>Tribunes en Podia</t>
  </si>
  <si>
    <t>Geluid</t>
  </si>
  <si>
    <t>Buma/Stemra</t>
  </si>
  <si>
    <t>Organisatiekosten</t>
  </si>
  <si>
    <t>Accountantskosten</t>
  </si>
  <si>
    <t>TV en Radio</t>
  </si>
  <si>
    <t>Evenementenverzekering</t>
  </si>
  <si>
    <t>Onvoorzien</t>
  </si>
  <si>
    <t>Totaal van de uitgaven</t>
  </si>
  <si>
    <t>Bijdragen</t>
  </si>
  <si>
    <t>Totaal van de inkomsten</t>
  </si>
  <si>
    <t>Er is een tekort</t>
  </si>
  <si>
    <t xml:space="preserve">Er is een overschot van </t>
  </si>
  <si>
    <t>Gemeente Dordrecht</t>
  </si>
  <si>
    <t>Drechtsteden</t>
  </si>
  <si>
    <t>extra podium voor kinderkoren</t>
  </si>
  <si>
    <t>lokaties</t>
  </si>
  <si>
    <t>aantal koren</t>
  </si>
  <si>
    <t>Orkestvereniging</t>
  </si>
  <si>
    <t>Dirigentvergoeding</t>
  </si>
  <si>
    <t>Jeugdmusici/Jeugdorkesten</t>
  </si>
  <si>
    <t>Begroting Groot Dordrechts Korenfestival 2012</t>
  </si>
  <si>
    <t xml:space="preserve">Stichting Bijzondere Concerten Dordrecht  </t>
  </si>
  <si>
    <t>Dordrecht,</t>
  </si>
  <si>
    <t>huur accommodatie</t>
  </si>
  <si>
    <t>was</t>
  </si>
  <si>
    <t>subsidie</t>
  </si>
  <si>
    <t>garantstelling</t>
  </si>
  <si>
    <t>1)</t>
  </si>
  <si>
    <t>meerkosten kinderkoren</t>
  </si>
  <si>
    <t>In begroting 2012 ook meegenomen</t>
  </si>
  <si>
    <t>Stichting Boerderij &amp; Erf</t>
  </si>
  <si>
    <t>Activa</t>
  </si>
  <si>
    <t>Passiva</t>
  </si>
  <si>
    <t>Spaarrekening Rabobank</t>
  </si>
  <si>
    <t>Lopende rekening Rabobank</t>
  </si>
  <si>
    <t>Nog te betalen posten</t>
  </si>
  <si>
    <t>EIGEN VERMOGEN B &amp; E</t>
  </si>
  <si>
    <t>TOTALEN</t>
  </si>
  <si>
    <t>Toelichting:</t>
  </si>
  <si>
    <t>Subtotaal</t>
  </si>
  <si>
    <t>Eigen vermogen per 31.12.2016</t>
  </si>
  <si>
    <t>Nabetaling Waterschap (2013)</t>
  </si>
  <si>
    <t>Eigen vermogen 31.12.2017</t>
  </si>
  <si>
    <t>Inkomsten</t>
  </si>
  <si>
    <t>begroting</t>
  </si>
  <si>
    <t>werkelijk</t>
  </si>
  <si>
    <t>Bijdragen Begunstigers</t>
  </si>
  <si>
    <t>Diversen inkomsten</t>
  </si>
  <si>
    <t>Rabo clubkas</t>
  </si>
  <si>
    <t>Rente</t>
  </si>
  <si>
    <t>Bijdrage Najaarsbijeenkomst 50 pers</t>
  </si>
  <si>
    <t>Verkoop boeken uitgeg. Voor 2015</t>
  </si>
  <si>
    <t xml:space="preserve">Totaal Inkomsten </t>
  </si>
  <si>
    <t xml:space="preserve">Totaal Uitgaven </t>
  </si>
  <si>
    <t>Resultaat</t>
  </si>
  <si>
    <t>Inkomsten totaal</t>
  </si>
  <si>
    <t>Uitgaven</t>
  </si>
  <si>
    <t xml:space="preserve">begroting </t>
  </si>
  <si>
    <t xml:space="preserve">Begroting </t>
  </si>
  <si>
    <t>Nieuwsbrieven</t>
  </si>
  <si>
    <t>Drukkosten 2 printversies</t>
  </si>
  <si>
    <t>Verzendkosten 2 printversies</t>
  </si>
  <si>
    <t>Overige PR Kosten</t>
  </si>
  <si>
    <t>Diversen</t>
  </si>
  <si>
    <t>Bestuurskosten</t>
  </si>
  <si>
    <t>Vergaderkosten</t>
  </si>
  <si>
    <t>Voorjaarsvergadering</t>
  </si>
  <si>
    <t>Najaarsvergadering - excursie</t>
  </si>
  <si>
    <t>Kaderbijeenkomst</t>
  </si>
  <si>
    <t>Contributies, abonnementen, bijdragen</t>
  </si>
  <si>
    <t>Web- en domeinhosting</t>
  </si>
  <si>
    <t>Overige kosten</t>
  </si>
  <si>
    <t>Drukwerk en porti</t>
  </si>
  <si>
    <t>Enveloppen, briefpapier</t>
  </si>
  <si>
    <t>Totaal uitgaven</t>
  </si>
  <si>
    <t xml:space="preserve">Digitale en Printversie </t>
  </si>
  <si>
    <t>resultaat 2018</t>
  </si>
  <si>
    <t>Eigen vermogen per 31-12-2018</t>
  </si>
  <si>
    <t xml:space="preserve">DB en AB  Vergaderingen </t>
  </si>
  <si>
    <t>Advertentie's</t>
  </si>
  <si>
    <t>Verkoop boeken totaal</t>
  </si>
  <si>
    <t>Totaal contr-abonn-website en overige kst</t>
  </si>
  <si>
    <t>HANCA</t>
  </si>
  <si>
    <t xml:space="preserve">Advertentie Nieuwsbrief </t>
  </si>
  <si>
    <t>Totaal PR kosten en advertenties</t>
  </si>
  <si>
    <t>Totaal drukwerk t/m portokosten</t>
  </si>
  <si>
    <t>nieuwe projecten</t>
  </si>
  <si>
    <t>Digitale Beeldbank</t>
  </si>
  <si>
    <t>Vrijkomende Agrarische Bebouwing</t>
  </si>
  <si>
    <t>Erfgoedlijk Vijfheerenlanden</t>
  </si>
  <si>
    <t>Erfgoedleerlijn Vijfheerenlanden</t>
  </si>
  <si>
    <t>vooruit ontv beg.</t>
  </si>
  <si>
    <t>resultaat 2019</t>
  </si>
  <si>
    <t>Eigen vermogen per 31-12-2019</t>
  </si>
  <si>
    <t>Totaal</t>
  </si>
  <si>
    <t>resultaat 2020</t>
  </si>
  <si>
    <t xml:space="preserve">Diversen en  lezingen </t>
  </si>
  <si>
    <t>resultaat 2021</t>
  </si>
  <si>
    <t>resultaat 2022</t>
  </si>
  <si>
    <t>resultaat 2023</t>
  </si>
  <si>
    <t xml:space="preserve">Verhalen bundel </t>
  </si>
  <si>
    <t>Cursus onderhoud boerderijen</t>
  </si>
  <si>
    <t>Asperen, 6 januari 2024</t>
  </si>
  <si>
    <t>Eigen vermogen per 31-12-2020</t>
  </si>
  <si>
    <t>Eigen vermogen per 31-12-2021</t>
  </si>
  <si>
    <t>Eigen vermogen per 31-12-2022</t>
  </si>
  <si>
    <t>Eigen vermogen per 31-12-2023</t>
  </si>
  <si>
    <t>resultaat 2017</t>
  </si>
  <si>
    <t>resultaat 2024</t>
  </si>
  <si>
    <t>Eigen vermogen per 31-12-2024</t>
  </si>
  <si>
    <t>Asperen, 2 januari 2025</t>
  </si>
  <si>
    <t>Nog te ontvangen inzake advertentie nieuwsbrief</t>
  </si>
  <si>
    <t>Rente spaarrekening</t>
  </si>
  <si>
    <t>btw</t>
  </si>
  <si>
    <t>Inkomsten:</t>
  </si>
  <si>
    <t>Rabobank</t>
  </si>
  <si>
    <t>Ooievaarsdorp</t>
  </si>
  <si>
    <t>Rivierenland</t>
  </si>
  <si>
    <t>de Haan Stichting</t>
  </si>
  <si>
    <t>Uitgaven:</t>
  </si>
  <si>
    <t>Financiële stand van zaken per 31-12-2024</t>
  </si>
  <si>
    <t>Symposium</t>
  </si>
  <si>
    <t>Reiskosten</t>
  </si>
  <si>
    <t>Overige bestuurskosten</t>
  </si>
  <si>
    <t>Bankkosten</t>
  </si>
  <si>
    <t>Pluimuitreiking</t>
  </si>
  <si>
    <t>Schrijven brochure</t>
  </si>
  <si>
    <t>Drukwerk</t>
  </si>
  <si>
    <t>Postverzending</t>
  </si>
  <si>
    <t>Geschenk sprekers</t>
  </si>
  <si>
    <t>t Wingerds Hof</t>
  </si>
  <si>
    <t>Toelichting op het Symposium</t>
  </si>
  <si>
    <t>Resultaat 2024 en Begroting Stichting Boerderij &amp; Erf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</si>
</sst>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€&quot;\ #,##0.00;&quot;€&quot;\ \-#,##0.00"/>
    <numFmt numFmtId="44" formatCode="_ &quot;€&quot;\ * #,##0.00_ ;_ &quot;€&quot;\ * \-#,##0.00_ ;_ &quot;€&quot;\ * &quot;-&quot;??_ ;_ @_ "/>
    <numFmt numFmtId="171" formatCode="_-* #,##0.00_-;_-* #,##0.00\-;_-* &quot;-&quot;??_-;_-@_-"/>
    <numFmt numFmtId="172" formatCode="#,##0.00_ ;\-#,##0.00\ "/>
    <numFmt numFmtId="173" formatCode="#,##0.00_ ;[Red]\-#,##0.00\ "/>
    <numFmt numFmtId="177" formatCode="&quot;€&quot;\ #,##0.00"/>
    <numFmt numFmtId="178" formatCode="#,##0_ ;\-#,##0\ "/>
  </numFmts>
  <fonts count="12" x14ac:knownFonts="1"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  <font>
      <i/>
      <sz val="14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</fills>
  <borders count="7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</cellStyleXfs>
  <cellXfs count="189">
    <xf numFmtId="0" fontId="0" fillId="0" borderId="0" xfId="0"/>
    <xf numFmtId="0" fontId="4" fillId="0" borderId="0" xfId="0" applyFont="1" applyBorder="1"/>
    <xf numFmtId="173" fontId="4" fillId="0" borderId="0" xfId="0" applyNumberFormat="1" applyFont="1" applyBorder="1"/>
    <xf numFmtId="0" fontId="4" fillId="0" borderId="1" xfId="0" applyFont="1" applyBorder="1"/>
    <xf numFmtId="0" fontId="0" fillId="0" borderId="0" xfId="0" applyFont="1"/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2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Font="1" applyBorder="1"/>
    <xf numFmtId="0" fontId="0" fillId="0" borderId="13" xfId="0" applyFont="1" applyBorder="1"/>
    <xf numFmtId="0" fontId="0" fillId="0" borderId="14" xfId="0" applyFont="1" applyBorder="1"/>
    <xf numFmtId="0" fontId="0" fillId="0" borderId="13" xfId="0" applyBorder="1"/>
    <xf numFmtId="0" fontId="3" fillId="0" borderId="13" xfId="0" applyFont="1" applyBorder="1"/>
    <xf numFmtId="0" fontId="0" fillId="0" borderId="15" xfId="0" applyBorder="1"/>
    <xf numFmtId="0" fontId="0" fillId="0" borderId="16" xfId="0" applyBorder="1"/>
    <xf numFmtId="0" fontId="5" fillId="0" borderId="2" xfId="0" applyFont="1" applyBorder="1"/>
    <xf numFmtId="0" fontId="0" fillId="0" borderId="13" xfId="0" applyBorder="1" applyAlignment="1">
      <alignment horizontal="left"/>
    </xf>
    <xf numFmtId="0" fontId="5" fillId="0" borderId="0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0" fontId="5" fillId="0" borderId="0" xfId="0" applyFont="1" applyBorder="1"/>
    <xf numFmtId="0" fontId="0" fillId="0" borderId="1" xfId="0" applyBorder="1"/>
    <xf numFmtId="0" fontId="0" fillId="0" borderId="17" xfId="0" applyBorder="1"/>
    <xf numFmtId="0" fontId="5" fillId="0" borderId="18" xfId="0" applyFont="1" applyBorder="1"/>
    <xf numFmtId="0" fontId="0" fillId="0" borderId="19" xfId="0" applyBorder="1"/>
    <xf numFmtId="0" fontId="0" fillId="0" borderId="20" xfId="0" applyBorder="1"/>
    <xf numFmtId="0" fontId="0" fillId="0" borderId="14" xfId="0" applyBorder="1"/>
    <xf numFmtId="0" fontId="0" fillId="0" borderId="16" xfId="0" applyBorder="1" applyAlignment="1">
      <alignment horizontal="center"/>
    </xf>
    <xf numFmtId="0" fontId="0" fillId="0" borderId="21" xfId="0" applyBorder="1" applyAlignment="1">
      <alignment horizontal="center"/>
    </xf>
    <xf numFmtId="173" fontId="0" fillId="0" borderId="21" xfId="0" applyNumberFormat="1" applyBorder="1"/>
    <xf numFmtId="171" fontId="2" fillId="0" borderId="16" xfId="1" applyFont="1" applyBorder="1"/>
    <xf numFmtId="171" fontId="2" fillId="0" borderId="14" xfId="1" applyFont="1" applyBorder="1"/>
    <xf numFmtId="171" fontId="1" fillId="0" borderId="14" xfId="2" applyFont="1" applyFill="1" applyBorder="1"/>
    <xf numFmtId="171" fontId="1" fillId="0" borderId="14" xfId="2" applyFont="1" applyFill="1" applyBorder="1" applyAlignment="1">
      <alignment horizontal="center"/>
    </xf>
    <xf numFmtId="171" fontId="3" fillId="0" borderId="22" xfId="0" applyNumberFormat="1" applyFont="1" applyBorder="1"/>
    <xf numFmtId="171" fontId="0" fillId="0" borderId="23" xfId="0" applyNumberFormat="1" applyBorder="1"/>
    <xf numFmtId="171" fontId="0" fillId="0" borderId="24" xfId="0" applyNumberFormat="1" applyBorder="1"/>
    <xf numFmtId="0" fontId="0" fillId="0" borderId="25" xfId="0" applyBorder="1"/>
    <xf numFmtId="171" fontId="3" fillId="0" borderId="26" xfId="0" applyNumberFormat="1" applyFont="1" applyBorder="1"/>
    <xf numFmtId="0" fontId="0" fillId="0" borderId="27" xfId="0" applyBorder="1"/>
    <xf numFmtId="0" fontId="0" fillId="0" borderId="28" xfId="0" applyBorder="1"/>
    <xf numFmtId="172" fontId="0" fillId="0" borderId="16" xfId="0" applyNumberFormat="1" applyBorder="1"/>
    <xf numFmtId="172" fontId="0" fillId="0" borderId="13" xfId="0" applyNumberFormat="1" applyBorder="1"/>
    <xf numFmtId="172" fontId="0" fillId="0" borderId="22" xfId="0" applyNumberFormat="1" applyBorder="1"/>
    <xf numFmtId="171" fontId="0" fillId="0" borderId="29" xfId="0" applyNumberFormat="1" applyFont="1" applyBorder="1" applyAlignment="1">
      <alignment horizontal="center"/>
    </xf>
    <xf numFmtId="173" fontId="0" fillId="0" borderId="25" xfId="0" applyNumberFormat="1" applyBorder="1"/>
    <xf numFmtId="172" fontId="0" fillId="0" borderId="25" xfId="0" applyNumberFormat="1" applyBorder="1"/>
    <xf numFmtId="0" fontId="5" fillId="0" borderId="17" xfId="0" applyFont="1" applyBorder="1" applyAlignment="1">
      <alignment horizontal="center"/>
    </xf>
    <xf numFmtId="171" fontId="0" fillId="0" borderId="30" xfId="0" applyNumberFormat="1" applyFont="1" applyBorder="1" applyAlignment="1">
      <alignment horizontal="center"/>
    </xf>
    <xf numFmtId="0" fontId="0" fillId="0" borderId="24" xfId="0" applyBorder="1"/>
    <xf numFmtId="0" fontId="0" fillId="0" borderId="26" xfId="0" applyBorder="1"/>
    <xf numFmtId="0" fontId="5" fillId="0" borderId="30" xfId="0" applyFont="1" applyBorder="1" applyAlignment="1">
      <alignment horizontal="center"/>
    </xf>
    <xf numFmtId="0" fontId="0" fillId="0" borderId="31" xfId="0" applyBorder="1"/>
    <xf numFmtId="0" fontId="4" fillId="0" borderId="0" xfId="0" applyFont="1" applyBorder="1" applyAlignment="1">
      <alignment horizontal="right"/>
    </xf>
    <xf numFmtId="14" fontId="4" fillId="0" borderId="0" xfId="0" applyNumberFormat="1" applyFont="1" applyBorder="1"/>
    <xf numFmtId="171" fontId="2" fillId="0" borderId="10" xfId="1" applyFont="1" applyBorder="1"/>
    <xf numFmtId="171" fontId="2" fillId="0" borderId="32" xfId="1" applyFont="1" applyBorder="1"/>
    <xf numFmtId="171" fontId="1" fillId="0" borderId="32" xfId="2" applyFont="1" applyFill="1" applyBorder="1"/>
    <xf numFmtId="171" fontId="1" fillId="0" borderId="32" xfId="2" applyFont="1" applyFill="1" applyBorder="1" applyAlignment="1">
      <alignment horizontal="center"/>
    </xf>
    <xf numFmtId="0" fontId="0" fillId="0" borderId="33" xfId="0" applyBorder="1"/>
    <xf numFmtId="171" fontId="3" fillId="0" borderId="34" xfId="0" applyNumberFormat="1" applyFont="1" applyBorder="1"/>
    <xf numFmtId="172" fontId="0" fillId="0" borderId="10" xfId="0" applyNumberFormat="1" applyBorder="1"/>
    <xf numFmtId="172" fontId="0" fillId="0" borderId="33" xfId="0" applyNumberFormat="1" applyBorder="1"/>
    <xf numFmtId="172" fontId="0" fillId="0" borderId="34" xfId="0" applyNumberFormat="1" applyBorder="1"/>
    <xf numFmtId="171" fontId="0" fillId="0" borderId="35" xfId="0" applyNumberFormat="1" applyFont="1" applyBorder="1" applyAlignment="1">
      <alignment horizontal="center"/>
    </xf>
    <xf numFmtId="171" fontId="2" fillId="0" borderId="14" xfId="1" applyFont="1" applyBorder="1"/>
    <xf numFmtId="16" fontId="0" fillId="0" borderId="0" xfId="0" applyNumberFormat="1"/>
    <xf numFmtId="171" fontId="0" fillId="0" borderId="0" xfId="0" applyNumberFormat="1"/>
    <xf numFmtId="0" fontId="0" fillId="0" borderId="36" xfId="0" applyBorder="1"/>
    <xf numFmtId="0" fontId="0" fillId="0" borderId="0" xfId="0" applyAlignment="1">
      <alignment horizontal="center"/>
    </xf>
    <xf numFmtId="0" fontId="4" fillId="0" borderId="37" xfId="0" applyFont="1" applyBorder="1"/>
    <xf numFmtId="0" fontId="4" fillId="0" borderId="38" xfId="0" applyFont="1" applyBorder="1"/>
    <xf numFmtId="0" fontId="4" fillId="0" borderId="39" xfId="0" applyFont="1" applyBorder="1"/>
    <xf numFmtId="0" fontId="4" fillId="0" borderId="40" xfId="0" applyFont="1" applyBorder="1"/>
    <xf numFmtId="0" fontId="0" fillId="0" borderId="18" xfId="0" applyBorder="1"/>
    <xf numFmtId="0" fontId="0" fillId="0" borderId="41" xfId="0" applyBorder="1"/>
    <xf numFmtId="0" fontId="0" fillId="2" borderId="42" xfId="0" applyFill="1" applyBorder="1" applyAlignment="1">
      <alignment horizontal="center"/>
    </xf>
    <xf numFmtId="173" fontId="5" fillId="0" borderId="19" xfId="0" applyNumberFormat="1" applyFont="1" applyBorder="1"/>
    <xf numFmtId="0" fontId="0" fillId="0" borderId="43" xfId="0" applyFont="1" applyBorder="1"/>
    <xf numFmtId="0" fontId="0" fillId="0" borderId="44" xfId="0" applyFont="1" applyBorder="1"/>
    <xf numFmtId="0" fontId="4" fillId="0" borderId="15" xfId="0" applyFont="1" applyBorder="1" applyAlignment="1">
      <alignment horizontal="center"/>
    </xf>
    <xf numFmtId="16" fontId="4" fillId="0" borderId="16" xfId="0" applyNumberFormat="1" applyFont="1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37" xfId="0" applyFont="1" applyBorder="1" applyAlignment="1">
      <alignment horizontal="center"/>
    </xf>
    <xf numFmtId="16" fontId="4" fillId="0" borderId="45" xfId="0" applyNumberFormat="1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39" xfId="0" applyFont="1" applyBorder="1"/>
    <xf numFmtId="14" fontId="5" fillId="0" borderId="46" xfId="0" applyNumberFormat="1" applyFont="1" applyBorder="1"/>
    <xf numFmtId="0" fontId="6" fillId="0" borderId="0" xfId="0" applyFont="1"/>
    <xf numFmtId="0" fontId="3" fillId="0" borderId="0" xfId="0" applyFont="1"/>
    <xf numFmtId="44" fontId="0" fillId="0" borderId="12" xfId="0" applyNumberFormat="1" applyBorder="1" applyProtection="1">
      <protection locked="0"/>
    </xf>
    <xf numFmtId="44" fontId="0" fillId="0" borderId="13" xfId="0" applyNumberFormat="1" applyFont="1" applyBorder="1" applyProtection="1">
      <protection locked="0"/>
    </xf>
    <xf numFmtId="44" fontId="0" fillId="0" borderId="14" xfId="0" applyNumberFormat="1" applyFont="1" applyBorder="1" applyProtection="1">
      <protection locked="0"/>
    </xf>
    <xf numFmtId="44" fontId="0" fillId="0" borderId="47" xfId="0" applyNumberFormat="1" applyFont="1" applyBorder="1"/>
    <xf numFmtId="44" fontId="2" fillId="0" borderId="48" xfId="1" applyNumberFormat="1" applyFont="1" applyBorder="1"/>
    <xf numFmtId="44" fontId="0" fillId="0" borderId="0" xfId="0" applyNumberFormat="1" applyFont="1" applyBorder="1"/>
    <xf numFmtId="44" fontId="2" fillId="0" borderId="49" xfId="1" applyNumberFormat="1" applyFont="1" applyBorder="1"/>
    <xf numFmtId="44" fontId="0" fillId="0" borderId="39" xfId="0" applyNumberFormat="1" applyFont="1" applyBorder="1"/>
    <xf numFmtId="44" fontId="4" fillId="0" borderId="50" xfId="0" applyNumberFormat="1" applyFont="1" applyBorder="1"/>
    <xf numFmtId="44" fontId="0" fillId="0" borderId="0" xfId="0" applyNumberFormat="1"/>
    <xf numFmtId="44" fontId="0" fillId="0" borderId="51" xfId="0" applyNumberFormat="1" applyBorder="1"/>
    <xf numFmtId="0" fontId="0" fillId="0" borderId="52" xfId="0" applyFont="1" applyBorder="1"/>
    <xf numFmtId="0" fontId="0" fillId="0" borderId="53" xfId="0" applyFont="1" applyBorder="1"/>
    <xf numFmtId="0" fontId="0" fillId="0" borderId="3" xfId="0" applyFont="1" applyBorder="1"/>
    <xf numFmtId="0" fontId="7" fillId="0" borderId="37" xfId="0" applyFont="1" applyBorder="1"/>
    <xf numFmtId="44" fontId="3" fillId="0" borderId="51" xfId="0" applyNumberFormat="1" applyFont="1" applyBorder="1"/>
    <xf numFmtId="44" fontId="0" fillId="0" borderId="54" xfId="0" applyNumberFormat="1" applyBorder="1"/>
    <xf numFmtId="44" fontId="0" fillId="0" borderId="37" xfId="0" applyNumberFormat="1" applyBorder="1"/>
    <xf numFmtId="44" fontId="0" fillId="0" borderId="0" xfId="0" applyNumberFormat="1" applyBorder="1"/>
    <xf numFmtId="44" fontId="0" fillId="0" borderId="55" xfId="0" applyNumberFormat="1" applyBorder="1"/>
    <xf numFmtId="44" fontId="0" fillId="0" borderId="56" xfId="0" applyNumberFormat="1" applyBorder="1"/>
    <xf numFmtId="44" fontId="0" fillId="0" borderId="57" xfId="0" applyNumberFormat="1" applyBorder="1"/>
    <xf numFmtId="44" fontId="0" fillId="0" borderId="19" xfId="0" applyNumberFormat="1" applyBorder="1"/>
    <xf numFmtId="44" fontId="3" fillId="0" borderId="56" xfId="0" applyNumberFormat="1" applyFont="1" applyBorder="1"/>
    <xf numFmtId="44" fontId="3" fillId="0" borderId="57" xfId="0" applyNumberFormat="1" applyFont="1" applyBorder="1"/>
    <xf numFmtId="177" fontId="6" fillId="0" borderId="0" xfId="0" applyNumberFormat="1" applyFont="1"/>
    <xf numFmtId="177" fontId="0" fillId="0" borderId="58" xfId="0" applyNumberFormat="1" applyBorder="1"/>
    <xf numFmtId="177" fontId="0" fillId="0" borderId="59" xfId="0" applyNumberFormat="1" applyBorder="1"/>
    <xf numFmtId="177" fontId="0" fillId="0" borderId="55" xfId="0" applyNumberFormat="1" applyBorder="1"/>
    <xf numFmtId="177" fontId="0" fillId="0" borderId="57" xfId="0" applyNumberFormat="1" applyBorder="1"/>
    <xf numFmtId="177" fontId="0" fillId="0" borderId="60" xfId="0" applyNumberFormat="1" applyBorder="1"/>
    <xf numFmtId="177" fontId="0" fillId="0" borderId="0" xfId="0" applyNumberFormat="1"/>
    <xf numFmtId="177" fontId="3" fillId="0" borderId="57" xfId="0" applyNumberFormat="1" applyFont="1" applyBorder="1"/>
    <xf numFmtId="44" fontId="0" fillId="0" borderId="0" xfId="0" applyNumberFormat="1" applyFill="1" applyBorder="1"/>
    <xf numFmtId="177" fontId="0" fillId="0" borderId="61" xfId="0" applyNumberFormat="1" applyBorder="1"/>
    <xf numFmtId="177" fontId="0" fillId="0" borderId="37" xfId="0" applyNumberFormat="1" applyBorder="1"/>
    <xf numFmtId="7" fontId="0" fillId="0" borderId="0" xfId="0" applyNumberFormat="1" applyBorder="1"/>
    <xf numFmtId="44" fontId="2" fillId="0" borderId="62" xfId="1" applyNumberFormat="1" applyFont="1" applyBorder="1"/>
    <xf numFmtId="44" fontId="3" fillId="0" borderId="63" xfId="0" applyNumberFormat="1" applyFont="1" applyBorder="1"/>
    <xf numFmtId="44" fontId="3" fillId="0" borderId="64" xfId="0" applyNumberFormat="1" applyFont="1" applyBorder="1"/>
    <xf numFmtId="44" fontId="8" fillId="0" borderId="65" xfId="0" applyNumberFormat="1" applyFont="1" applyBorder="1"/>
    <xf numFmtId="44" fontId="3" fillId="0" borderId="66" xfId="0" applyNumberFormat="1" applyFont="1" applyBorder="1"/>
    <xf numFmtId="172" fontId="0" fillId="0" borderId="0" xfId="0" applyNumberFormat="1" applyBorder="1"/>
    <xf numFmtId="44" fontId="3" fillId="0" borderId="0" xfId="0" applyNumberFormat="1" applyFont="1" applyBorder="1"/>
    <xf numFmtId="44" fontId="0" fillId="0" borderId="54" xfId="0" applyNumberFormat="1" applyFont="1" applyBorder="1"/>
    <xf numFmtId="177" fontId="0" fillId="0" borderId="0" xfId="0" applyNumberFormat="1" applyBorder="1"/>
    <xf numFmtId="0" fontId="0" fillId="0" borderId="37" xfId="0" applyBorder="1"/>
    <xf numFmtId="0" fontId="0" fillId="0" borderId="67" xfId="0" applyBorder="1"/>
    <xf numFmtId="44" fontId="3" fillId="0" borderId="68" xfId="0" applyNumberFormat="1" applyFont="1" applyBorder="1"/>
    <xf numFmtId="177" fontId="0" fillId="0" borderId="51" xfId="0" applyNumberFormat="1" applyBorder="1"/>
    <xf numFmtId="177" fontId="0" fillId="0" borderId="68" xfId="0" applyNumberFormat="1" applyBorder="1"/>
    <xf numFmtId="0" fontId="0" fillId="0" borderId="0" xfId="0" quotePrefix="1"/>
    <xf numFmtId="0" fontId="0" fillId="0" borderId="55" xfId="0" applyBorder="1"/>
    <xf numFmtId="0" fontId="3" fillId="0" borderId="72" xfId="0" applyFont="1" applyBorder="1" applyAlignment="1">
      <alignment horizontal="center"/>
    </xf>
    <xf numFmtId="0" fontId="3" fillId="0" borderId="58" xfId="0" applyFont="1" applyBorder="1" applyAlignment="1">
      <alignment horizontal="center"/>
    </xf>
    <xf numFmtId="177" fontId="3" fillId="0" borderId="58" xfId="0" applyNumberFormat="1" applyFont="1" applyBorder="1" applyAlignment="1">
      <alignment horizontal="center"/>
    </xf>
    <xf numFmtId="1" fontId="3" fillId="0" borderId="58" xfId="0" applyNumberFormat="1" applyFont="1" applyBorder="1" applyAlignment="1">
      <alignment horizontal="center"/>
    </xf>
    <xf numFmtId="0" fontId="3" fillId="0" borderId="37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44" fontId="3" fillId="0" borderId="55" xfId="0" applyNumberFormat="1" applyFont="1" applyBorder="1" applyAlignment="1">
      <alignment horizontal="center"/>
    </xf>
    <xf numFmtId="178" fontId="3" fillId="0" borderId="0" xfId="0" applyNumberFormat="1" applyFont="1" applyBorder="1" applyAlignment="1">
      <alignment horizontal="center"/>
    </xf>
    <xf numFmtId="177" fontId="0" fillId="0" borderId="55" xfId="0" applyNumberFormat="1" applyBorder="1" applyAlignment="1">
      <alignment horizontal="center"/>
    </xf>
    <xf numFmtId="1" fontId="3" fillId="0" borderId="37" xfId="0" applyNumberFormat="1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177" fontId="3" fillId="0" borderId="54" xfId="0" applyNumberFormat="1" applyFont="1" applyBorder="1" applyAlignment="1">
      <alignment horizontal="center"/>
    </xf>
    <xf numFmtId="44" fontId="3" fillId="0" borderId="61" xfId="0" applyNumberFormat="1" applyFont="1" applyBorder="1" applyAlignment="1">
      <alignment horizontal="center"/>
    </xf>
    <xf numFmtId="44" fontId="3" fillId="0" borderId="54" xfId="0" applyNumberFormat="1" applyFont="1" applyBorder="1" applyAlignment="1">
      <alignment horizontal="center"/>
    </xf>
    <xf numFmtId="44" fontId="3" fillId="0" borderId="59" xfId="0" applyNumberFormat="1" applyFont="1" applyBorder="1" applyAlignment="1">
      <alignment horizontal="center"/>
    </xf>
    <xf numFmtId="177" fontId="3" fillId="0" borderId="59" xfId="0" applyNumberFormat="1" applyFont="1" applyBorder="1" applyAlignment="1">
      <alignment horizontal="center"/>
    </xf>
    <xf numFmtId="177" fontId="3" fillId="0" borderId="61" xfId="0" applyNumberFormat="1" applyFont="1" applyBorder="1" applyAlignment="1">
      <alignment horizontal="center"/>
    </xf>
    <xf numFmtId="0" fontId="9" fillId="0" borderId="29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0" borderId="8" xfId="0" applyBorder="1" applyAlignment="1">
      <alignment vertical="center"/>
    </xf>
    <xf numFmtId="0" fontId="9" fillId="0" borderId="69" xfId="0" applyFont="1" applyBorder="1" applyAlignment="1">
      <alignment horizontal="center" vertical="center"/>
    </xf>
    <xf numFmtId="0" fontId="0" fillId="0" borderId="42" xfId="0" applyBorder="1" applyAlignment="1"/>
    <xf numFmtId="0" fontId="0" fillId="0" borderId="70" xfId="0" applyBorder="1" applyAlignment="1"/>
    <xf numFmtId="0" fontId="0" fillId="2" borderId="69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1" xfId="0" applyFill="1" applyBorder="1" applyAlignment="1">
      <alignment horizontal="center"/>
    </xf>
    <xf numFmtId="0" fontId="11" fillId="0" borderId="0" xfId="0" applyFont="1" applyAlignment="1">
      <alignment horizontal="center"/>
    </xf>
  </cellXfs>
  <cellStyles count="3">
    <cellStyle name="Komma" xfId="1" builtinId="3"/>
    <cellStyle name="Komma 2" xfId="2" xr:uid="{9512F692-0642-4DD9-B7A0-0EFA8137AF7B}"/>
    <cellStyle name="Standa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752475</xdr:colOff>
      <xdr:row>1</xdr:row>
      <xdr:rowOff>66675</xdr:rowOff>
    </xdr:from>
    <xdr:to>
      <xdr:col>3</xdr:col>
      <xdr:colOff>114300</xdr:colOff>
      <xdr:row>2</xdr:row>
      <xdr:rowOff>142875</xdr:rowOff>
    </xdr:to>
    <xdr:pic>
      <xdr:nvPicPr>
        <xdr:cNvPr id="3339" name="Picture 1" descr="http://www.concertendordrecht.nl/SBC%203.jpg">
          <a:extLst>
            <a:ext uri="{FF2B5EF4-FFF2-40B4-BE49-F238E27FC236}">
              <a16:creationId xmlns:a16="http://schemas.microsoft.com/office/drawing/2014/main" id="{839348DE-7A00-0657-8FB2-C9CEFB98E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298324">
          <a:off x="3848100" y="238125"/>
          <a:ext cx="40957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58AAD-BE56-436D-9B18-EEDAF6CFF2E6}">
  <dimension ref="A1:O40"/>
  <sheetViews>
    <sheetView topLeftCell="C1" workbookViewId="0">
      <selection activeCell="P20" sqref="P20"/>
    </sheetView>
  </sheetViews>
  <sheetFormatPr defaultRowHeight="12.75" x14ac:dyDescent="0.2"/>
  <cols>
    <col min="1" max="1" width="5.7109375" customWidth="1"/>
    <col min="2" max="2" width="40.7109375" customWidth="1"/>
    <col min="3" max="3" width="15.7109375" customWidth="1"/>
    <col min="4" max="4" width="2.7109375" customWidth="1"/>
    <col min="5" max="5" width="0" hidden="1" customWidth="1"/>
    <col min="6" max="6" width="5.7109375" customWidth="1"/>
    <col min="7" max="7" width="3.28515625" customWidth="1"/>
    <col min="8" max="8" width="4.85546875" customWidth="1"/>
    <col min="9" max="9" width="11.5703125" customWidth="1"/>
    <col min="10" max="10" width="3.5703125" customWidth="1"/>
    <col min="11" max="11" width="14.5703125" customWidth="1"/>
    <col min="12" max="12" width="7.7109375" customWidth="1"/>
    <col min="13" max="13" width="6.42578125" customWidth="1"/>
    <col min="14" max="14" width="10" customWidth="1"/>
    <col min="15" max="15" width="7.28515625" customWidth="1"/>
  </cols>
  <sheetData>
    <row r="1" spans="1:15" ht="13.5" thickTop="1" x14ac:dyDescent="0.2">
      <c r="A1" s="9"/>
      <c r="B1" s="10"/>
      <c r="C1" s="10"/>
      <c r="D1" s="10"/>
      <c r="E1" s="10"/>
      <c r="F1" s="11"/>
      <c r="G1" s="12"/>
    </row>
    <row r="2" spans="1:15" ht="15.75" x14ac:dyDescent="0.2">
      <c r="A2" s="13"/>
      <c r="B2" s="172" t="s">
        <v>29</v>
      </c>
      <c r="C2" s="173"/>
      <c r="D2" s="173"/>
      <c r="E2" s="174"/>
      <c r="F2" s="61"/>
      <c r="G2" s="12"/>
    </row>
    <row r="3" spans="1:15" x14ac:dyDescent="0.2">
      <c r="A3" s="13"/>
      <c r="B3" s="175" t="s">
        <v>28</v>
      </c>
      <c r="C3" s="176"/>
      <c r="D3" s="176"/>
      <c r="E3" s="177"/>
      <c r="F3" s="61"/>
      <c r="G3" s="12"/>
    </row>
    <row r="4" spans="1:15" x14ac:dyDescent="0.2">
      <c r="A4" s="13"/>
      <c r="B4" s="12"/>
      <c r="C4" s="12"/>
      <c r="D4" s="12"/>
      <c r="E4" s="12"/>
      <c r="F4" s="14"/>
      <c r="G4" s="12"/>
    </row>
    <row r="5" spans="1:15" x14ac:dyDescent="0.2">
      <c r="A5" s="13"/>
      <c r="B5" s="12"/>
      <c r="C5" s="12"/>
      <c r="D5" s="12"/>
      <c r="E5" s="12"/>
      <c r="F5" s="14"/>
      <c r="G5" s="12"/>
      <c r="K5" t="s">
        <v>32</v>
      </c>
    </row>
    <row r="6" spans="1:15" x14ac:dyDescent="0.2">
      <c r="A6" s="13"/>
      <c r="B6" s="15" t="s">
        <v>0</v>
      </c>
      <c r="C6" s="36" t="s">
        <v>1</v>
      </c>
      <c r="D6" s="49"/>
      <c r="E6" s="37" t="s">
        <v>2</v>
      </c>
      <c r="F6" s="14"/>
      <c r="G6" s="12"/>
    </row>
    <row r="7" spans="1:15" x14ac:dyDescent="0.2">
      <c r="A7" s="13"/>
      <c r="B7" s="16"/>
      <c r="C7" s="22"/>
      <c r="D7" s="46"/>
      <c r="E7" s="31"/>
      <c r="F7" s="14"/>
      <c r="G7" s="12"/>
      <c r="L7" t="s">
        <v>26</v>
      </c>
    </row>
    <row r="8" spans="1:15" x14ac:dyDescent="0.2">
      <c r="A8" s="13"/>
      <c r="B8" s="17" t="s">
        <v>25</v>
      </c>
      <c r="C8" s="39">
        <v>1000</v>
      </c>
      <c r="D8" s="49"/>
      <c r="E8" s="44"/>
      <c r="F8" s="14"/>
      <c r="G8" s="12"/>
      <c r="K8" s="64">
        <v>1000</v>
      </c>
      <c r="L8" t="s">
        <v>23</v>
      </c>
      <c r="M8" t="s">
        <v>24</v>
      </c>
      <c r="N8" s="4"/>
      <c r="O8" s="4"/>
    </row>
    <row r="9" spans="1:15" x14ac:dyDescent="0.2">
      <c r="A9" s="13"/>
      <c r="B9" s="18" t="s">
        <v>3</v>
      </c>
      <c r="C9" s="74">
        <f>44*200</f>
        <v>8800</v>
      </c>
      <c r="D9" s="58"/>
      <c r="E9" s="45"/>
      <c r="F9" s="14"/>
      <c r="G9" s="12"/>
      <c r="H9">
        <v>200</v>
      </c>
      <c r="I9" s="76">
        <f>(+H9*N9)-K9</f>
        <v>-2200</v>
      </c>
      <c r="K9" s="65">
        <v>11000</v>
      </c>
      <c r="L9" s="4">
        <v>4</v>
      </c>
      <c r="M9" s="4">
        <v>11</v>
      </c>
      <c r="N9" s="4">
        <f>+L9*M9</f>
        <v>44</v>
      </c>
      <c r="O9" s="4">
        <v>250</v>
      </c>
    </row>
    <row r="10" spans="1:15" x14ac:dyDescent="0.2">
      <c r="A10" s="13"/>
      <c r="B10" s="35" t="s">
        <v>27</v>
      </c>
      <c r="C10" s="41">
        <f>11*200</f>
        <v>2200</v>
      </c>
      <c r="D10" s="58"/>
      <c r="E10" s="45"/>
      <c r="F10" s="14"/>
      <c r="G10" s="12"/>
      <c r="H10">
        <v>200</v>
      </c>
      <c r="I10" s="76">
        <f>(+H10*N10)-K10</f>
        <v>-550</v>
      </c>
      <c r="K10" s="66">
        <v>2750</v>
      </c>
      <c r="L10" s="4">
        <v>1</v>
      </c>
      <c r="M10" s="4">
        <v>11</v>
      </c>
      <c r="N10" s="4">
        <f>+L10*M10</f>
        <v>11</v>
      </c>
      <c r="O10" s="4">
        <v>250</v>
      </c>
    </row>
    <row r="11" spans="1:15" x14ac:dyDescent="0.2">
      <c r="A11" s="13"/>
      <c r="B11" s="19" t="s">
        <v>4</v>
      </c>
      <c r="C11" s="41">
        <v>1100</v>
      </c>
      <c r="D11" s="58"/>
      <c r="E11" s="45"/>
      <c r="F11" s="14"/>
      <c r="G11" s="12"/>
      <c r="K11" s="66">
        <v>1100</v>
      </c>
      <c r="L11" s="4"/>
      <c r="M11" s="4"/>
      <c r="N11" s="4"/>
      <c r="O11" s="4"/>
    </row>
    <row r="12" spans="1:15" x14ac:dyDescent="0.2">
      <c r="A12" s="13"/>
      <c r="B12" s="19" t="s">
        <v>5</v>
      </c>
      <c r="C12" s="41">
        <v>6600</v>
      </c>
      <c r="D12" s="58"/>
      <c r="E12" s="45"/>
      <c r="F12" s="14"/>
      <c r="G12" s="12"/>
      <c r="I12" s="76">
        <v>0</v>
      </c>
      <c r="K12" s="66">
        <v>6600</v>
      </c>
      <c r="L12" s="4">
        <v>1200</v>
      </c>
      <c r="M12" s="4">
        <v>4</v>
      </c>
      <c r="N12" s="4">
        <v>5</v>
      </c>
      <c r="O12" s="4"/>
    </row>
    <row r="13" spans="1:15" x14ac:dyDescent="0.2">
      <c r="A13" s="13"/>
      <c r="B13" s="19" t="s">
        <v>6</v>
      </c>
      <c r="C13" s="41">
        <v>1200</v>
      </c>
      <c r="D13" s="58"/>
      <c r="E13" s="45"/>
      <c r="F13" s="14"/>
      <c r="G13" s="12"/>
      <c r="I13" s="76">
        <f>+C13-K13</f>
        <v>-300</v>
      </c>
      <c r="K13" s="66">
        <v>1500</v>
      </c>
      <c r="L13" s="4"/>
      <c r="M13" s="4"/>
      <c r="N13" s="4"/>
      <c r="O13" s="4"/>
    </row>
    <row r="14" spans="1:15" x14ac:dyDescent="0.2">
      <c r="A14" s="13"/>
      <c r="B14" s="19" t="s">
        <v>7</v>
      </c>
      <c r="C14" s="41">
        <v>3500</v>
      </c>
      <c r="D14" s="58"/>
      <c r="E14" s="45"/>
      <c r="F14" s="14"/>
      <c r="G14" s="12"/>
      <c r="K14" s="66">
        <v>3500</v>
      </c>
      <c r="L14" s="1" t="s">
        <v>37</v>
      </c>
    </row>
    <row r="15" spans="1:15" x14ac:dyDescent="0.2">
      <c r="A15" s="13"/>
      <c r="B15" s="19" t="s">
        <v>8</v>
      </c>
      <c r="C15" s="41">
        <v>1350</v>
      </c>
      <c r="D15" s="58"/>
      <c r="E15" s="45"/>
      <c r="F15" s="14"/>
      <c r="G15" s="12"/>
      <c r="K15" s="66">
        <v>1350</v>
      </c>
      <c r="L15" t="s">
        <v>36</v>
      </c>
      <c r="M15" s="2"/>
      <c r="N15" s="2"/>
      <c r="O15" s="2"/>
    </row>
    <row r="16" spans="1:15" x14ac:dyDescent="0.2">
      <c r="A16" s="13"/>
      <c r="B16" s="19" t="s">
        <v>9</v>
      </c>
      <c r="C16" s="41">
        <v>0</v>
      </c>
      <c r="D16" s="58"/>
      <c r="E16" s="45"/>
      <c r="F16" s="14"/>
      <c r="G16" s="12"/>
      <c r="I16" s="76">
        <f>+C16-K16</f>
        <v>-750</v>
      </c>
      <c r="K16" s="66">
        <v>750</v>
      </c>
      <c r="L16" s="1" t="s">
        <v>31</v>
      </c>
      <c r="M16" s="1"/>
      <c r="N16" s="1"/>
      <c r="O16" s="1">
        <v>400</v>
      </c>
    </row>
    <row r="17" spans="1:15" x14ac:dyDescent="0.2">
      <c r="A17" s="13"/>
      <c r="B17" s="19" t="s">
        <v>10</v>
      </c>
      <c r="C17" s="41">
        <v>1200</v>
      </c>
      <c r="D17" s="58"/>
      <c r="E17" s="45"/>
      <c r="F17" s="14"/>
      <c r="G17" s="12"/>
      <c r="K17" s="66">
        <v>1200</v>
      </c>
      <c r="L17" s="1" t="s">
        <v>22</v>
      </c>
      <c r="M17" s="1"/>
      <c r="N17" s="1"/>
      <c r="O17" s="1">
        <v>500</v>
      </c>
    </row>
    <row r="18" spans="1:15" x14ac:dyDescent="0.2">
      <c r="A18" s="13"/>
      <c r="B18" s="19" t="s">
        <v>11</v>
      </c>
      <c r="C18" s="41">
        <v>1000</v>
      </c>
      <c r="D18" s="58"/>
      <c r="E18" s="45"/>
      <c r="F18" s="14"/>
      <c r="G18" s="12"/>
      <c r="K18" s="66">
        <v>1000</v>
      </c>
      <c r="L18" s="1"/>
      <c r="M18" s="1"/>
      <c r="N18" s="1"/>
      <c r="O18" s="1"/>
    </row>
    <row r="19" spans="1:15" x14ac:dyDescent="0.2">
      <c r="A19" s="13"/>
      <c r="B19" s="19" t="s">
        <v>12</v>
      </c>
      <c r="C19" s="42">
        <v>0</v>
      </c>
      <c r="D19" s="58"/>
      <c r="E19" s="45"/>
      <c r="F19" s="14"/>
      <c r="G19" s="12"/>
      <c r="I19" s="76">
        <f>+C19-K19</f>
        <v>-2000</v>
      </c>
      <c r="K19" s="67">
        <v>2000</v>
      </c>
      <c r="L19" s="1"/>
      <c r="M19" s="1"/>
      <c r="N19" s="1"/>
      <c r="O19" s="1"/>
    </row>
    <row r="20" spans="1:15" x14ac:dyDescent="0.2">
      <c r="A20" s="13"/>
      <c r="B20" s="19" t="s">
        <v>13</v>
      </c>
      <c r="C20" s="40">
        <v>700</v>
      </c>
      <c r="D20" s="58"/>
      <c r="E20" s="45"/>
      <c r="F20" s="14"/>
      <c r="G20" s="12"/>
      <c r="K20" s="65">
        <v>700</v>
      </c>
    </row>
    <row r="21" spans="1:15" x14ac:dyDescent="0.2">
      <c r="A21" s="13"/>
      <c r="B21" s="19" t="s">
        <v>14</v>
      </c>
      <c r="C21" s="40">
        <v>550</v>
      </c>
      <c r="D21" s="58"/>
      <c r="E21" s="45"/>
      <c r="F21" s="14"/>
      <c r="G21" s="12"/>
      <c r="K21" s="65">
        <v>550</v>
      </c>
    </row>
    <row r="22" spans="1:15" x14ac:dyDescent="0.2">
      <c r="A22" s="13"/>
      <c r="B22" s="20"/>
      <c r="C22" s="20"/>
      <c r="D22" s="46"/>
      <c r="E22" s="46"/>
      <c r="F22" s="14"/>
      <c r="G22" s="12"/>
      <c r="K22" s="68"/>
    </row>
    <row r="23" spans="1:15" ht="13.5" thickBot="1" x14ac:dyDescent="0.25">
      <c r="A23" s="13"/>
      <c r="B23" s="21" t="s">
        <v>15</v>
      </c>
      <c r="C23" s="43">
        <f>SUM(C8:C22)</f>
        <v>29200</v>
      </c>
      <c r="D23" s="59"/>
      <c r="E23" s="47">
        <f>SUM(E8:E22)</f>
        <v>0</v>
      </c>
      <c r="F23" s="14"/>
      <c r="G23" s="12"/>
      <c r="I23" s="76">
        <f>SUM(I8:I22)</f>
        <v>-5800</v>
      </c>
      <c r="K23" s="69">
        <f>SUM(K8:K22)</f>
        <v>35000</v>
      </c>
    </row>
    <row r="24" spans="1:15" ht="13.5" thickTop="1" x14ac:dyDescent="0.2">
      <c r="A24" s="13"/>
      <c r="B24" s="22"/>
      <c r="C24" s="22"/>
      <c r="D24" s="31"/>
      <c r="E24" s="48"/>
      <c r="F24" s="14"/>
      <c r="G24" s="12"/>
      <c r="K24" s="16"/>
    </row>
    <row r="25" spans="1:15" x14ac:dyDescent="0.2">
      <c r="A25" s="13"/>
      <c r="B25" s="12"/>
      <c r="C25" s="12"/>
      <c r="D25" s="12"/>
      <c r="E25" s="12"/>
      <c r="F25" s="14"/>
      <c r="G25" s="12"/>
      <c r="K25" s="68"/>
    </row>
    <row r="26" spans="1:15" x14ac:dyDescent="0.2">
      <c r="A26" s="13"/>
      <c r="B26" s="23" t="s">
        <v>16</v>
      </c>
      <c r="C26" s="50"/>
      <c r="D26" s="49"/>
      <c r="E26" s="38"/>
      <c r="F26" s="14"/>
      <c r="G26" s="12"/>
      <c r="K26" s="70"/>
    </row>
    <row r="27" spans="1:15" x14ac:dyDescent="0.2">
      <c r="A27" s="13"/>
      <c r="B27" s="20" t="s">
        <v>20</v>
      </c>
      <c r="C27" s="51">
        <v>20000</v>
      </c>
      <c r="D27" s="46"/>
      <c r="E27" s="54"/>
      <c r="F27" s="14"/>
      <c r="G27" s="12"/>
      <c r="K27" s="71">
        <v>25600</v>
      </c>
      <c r="L27" s="78" t="s">
        <v>35</v>
      </c>
    </row>
    <row r="28" spans="1:15" x14ac:dyDescent="0.2">
      <c r="A28" s="13"/>
      <c r="B28" s="20" t="s">
        <v>21</v>
      </c>
      <c r="C28" s="51">
        <v>7000</v>
      </c>
      <c r="D28" s="46"/>
      <c r="E28" s="46"/>
      <c r="F28" s="14"/>
      <c r="G28" s="12"/>
      <c r="K28" s="71">
        <v>7000</v>
      </c>
    </row>
    <row r="29" spans="1:15" ht="13.5" thickBot="1" x14ac:dyDescent="0.25">
      <c r="A29" s="13"/>
      <c r="B29" s="21" t="s">
        <v>17</v>
      </c>
      <c r="C29" s="52">
        <f>SUM(C26:C28)</f>
        <v>27000</v>
      </c>
      <c r="D29" s="59"/>
      <c r="E29" s="47">
        <f>SUM(E26:E28)</f>
        <v>0</v>
      </c>
      <c r="F29" s="14"/>
      <c r="G29" s="12"/>
      <c r="K29" s="72">
        <f>SUM(K26:K28)</f>
        <v>32600</v>
      </c>
    </row>
    <row r="30" spans="1:15" ht="13.5" thickTop="1" x14ac:dyDescent="0.2">
      <c r="A30" s="13"/>
      <c r="B30" s="21"/>
      <c r="C30" s="51"/>
      <c r="D30" s="46"/>
      <c r="E30" s="55"/>
      <c r="F30" s="14"/>
      <c r="G30" s="12"/>
      <c r="K30" s="71"/>
    </row>
    <row r="31" spans="1:15" x14ac:dyDescent="0.2">
      <c r="A31" s="24"/>
      <c r="B31" s="25" t="s">
        <v>18</v>
      </c>
      <c r="C31" s="53">
        <f>+C23-C29</f>
        <v>2200</v>
      </c>
      <c r="D31" s="60"/>
      <c r="E31" s="56"/>
      <c r="F31" s="27"/>
      <c r="G31" s="26"/>
      <c r="K31" s="73">
        <f>+K23-K29</f>
        <v>2400</v>
      </c>
    </row>
    <row r="32" spans="1:15" x14ac:dyDescent="0.2">
      <c r="A32" s="24"/>
      <c r="B32" s="20" t="s">
        <v>19</v>
      </c>
      <c r="D32" s="46"/>
      <c r="E32" s="57">
        <f>+E29-E23</f>
        <v>0</v>
      </c>
      <c r="F32" s="28"/>
      <c r="G32" s="29"/>
    </row>
    <row r="33" spans="1:12" x14ac:dyDescent="0.2">
      <c r="A33" s="24"/>
      <c r="B33" s="22"/>
      <c r="C33" s="30"/>
      <c r="D33" s="31"/>
      <c r="E33" s="31"/>
      <c r="F33" s="14"/>
      <c r="G33" s="12"/>
      <c r="J33" t="s">
        <v>35</v>
      </c>
      <c r="K33" t="s">
        <v>33</v>
      </c>
      <c r="L33">
        <v>22500</v>
      </c>
    </row>
    <row r="34" spans="1:12" x14ac:dyDescent="0.2">
      <c r="A34" s="24"/>
      <c r="B34" s="12"/>
      <c r="C34" s="12"/>
      <c r="D34" s="12"/>
      <c r="E34" s="12"/>
      <c r="F34" s="14"/>
      <c r="G34" s="12"/>
      <c r="K34" t="s">
        <v>34</v>
      </c>
      <c r="L34">
        <v>3106</v>
      </c>
    </row>
    <row r="35" spans="1:12" ht="13.5" thickBot="1" x14ac:dyDescent="0.25">
      <c r="A35" s="24"/>
      <c r="B35" s="12"/>
      <c r="C35" s="12"/>
      <c r="D35" s="12"/>
      <c r="E35" s="12"/>
      <c r="F35" s="14"/>
      <c r="G35" s="12"/>
      <c r="L35" s="77">
        <f>SUM(L33:L34)</f>
        <v>25606</v>
      </c>
    </row>
    <row r="36" spans="1:12" ht="13.5" thickTop="1" x14ac:dyDescent="0.2">
      <c r="A36" s="24"/>
      <c r="B36" s="12"/>
      <c r="C36" s="12"/>
      <c r="D36" s="12"/>
      <c r="E36" s="12"/>
      <c r="F36" s="14"/>
      <c r="G36" s="12"/>
    </row>
    <row r="37" spans="1:12" x14ac:dyDescent="0.2">
      <c r="A37" s="24"/>
      <c r="B37" s="12"/>
      <c r="C37" s="12"/>
      <c r="D37" s="12"/>
      <c r="E37" s="12"/>
      <c r="F37" s="14"/>
      <c r="G37" s="12"/>
    </row>
    <row r="38" spans="1:12" x14ac:dyDescent="0.2">
      <c r="A38" s="24"/>
      <c r="B38" s="62" t="s">
        <v>30</v>
      </c>
      <c r="C38" s="63">
        <v>40904</v>
      </c>
      <c r="D38" s="12"/>
      <c r="E38" s="12"/>
      <c r="F38" s="14"/>
      <c r="G38" s="12"/>
      <c r="K38" s="75">
        <v>40893</v>
      </c>
    </row>
    <row r="39" spans="1:12" ht="13.5" thickBot="1" x14ac:dyDescent="0.25">
      <c r="A39" s="32"/>
      <c r="B39" s="33"/>
      <c r="C39" s="33"/>
      <c r="D39" s="33"/>
      <c r="E39" s="33"/>
      <c r="F39" s="34"/>
      <c r="G39" s="12"/>
    </row>
    <row r="40" spans="1:12" ht="13.5" thickTop="1" x14ac:dyDescent="0.2"/>
  </sheetData>
  <mergeCells count="2">
    <mergeCell ref="B2:E2"/>
    <mergeCell ref="B3:E3"/>
  </mergeCells>
  <pageMargins left="0.44" right="0.16" top="0.35" bottom="0.75" header="0.3" footer="0.3"/>
  <pageSetup paperSize="9" orientation="landscape" horizontalDpi="4294967295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D14FC-3044-4FF0-B883-6AA487169025}">
  <dimension ref="A1:G37"/>
  <sheetViews>
    <sheetView workbookViewId="0">
      <selection activeCell="F22" sqref="F22"/>
    </sheetView>
  </sheetViews>
  <sheetFormatPr defaultRowHeight="12.75" x14ac:dyDescent="0.2"/>
  <cols>
    <col min="1" max="1" width="19.85546875" customWidth="1"/>
    <col min="2" max="2" width="26.5703125" customWidth="1"/>
    <col min="3" max="4" width="12.85546875" customWidth="1"/>
    <col min="5" max="5" width="28.140625" customWidth="1"/>
    <col min="6" max="6" width="15.7109375" customWidth="1"/>
    <col min="7" max="7" width="12.7109375" customWidth="1"/>
  </cols>
  <sheetData>
    <row r="1" spans="1:7" ht="19.5" thickTop="1" x14ac:dyDescent="0.2">
      <c r="A1" s="178" t="s">
        <v>38</v>
      </c>
      <c r="B1" s="179"/>
      <c r="C1" s="179"/>
      <c r="D1" s="180"/>
      <c r="E1" s="180"/>
      <c r="F1" s="180"/>
      <c r="G1" s="181"/>
    </row>
    <row r="2" spans="1:7" ht="15.75" x14ac:dyDescent="0.2">
      <c r="A2" s="182" t="s">
        <v>128</v>
      </c>
      <c r="B2" s="183"/>
      <c r="C2" s="183"/>
      <c r="D2" s="183"/>
      <c r="E2" s="183"/>
      <c r="F2" s="183"/>
      <c r="G2" s="184"/>
    </row>
    <row r="3" spans="1:7" x14ac:dyDescent="0.2">
      <c r="A3" s="185" t="s">
        <v>39</v>
      </c>
      <c r="B3" s="186"/>
      <c r="C3" s="95"/>
      <c r="D3" s="85"/>
      <c r="E3" s="187" t="s">
        <v>40</v>
      </c>
      <c r="F3" s="186"/>
      <c r="G3" s="184"/>
    </row>
    <row r="4" spans="1:7" x14ac:dyDescent="0.2">
      <c r="A4" s="5"/>
      <c r="B4" s="1"/>
      <c r="C4" s="1"/>
      <c r="D4" s="90"/>
      <c r="E4" s="79"/>
      <c r="F4" s="1"/>
      <c r="G4" s="93"/>
    </row>
    <row r="5" spans="1:7" x14ac:dyDescent="0.2">
      <c r="A5" s="5"/>
      <c r="B5" s="1" t="s">
        <v>0</v>
      </c>
      <c r="C5" s="1"/>
      <c r="D5" s="91"/>
      <c r="E5" s="92" t="s">
        <v>0</v>
      </c>
      <c r="F5" s="96"/>
      <c r="G5" s="94"/>
    </row>
    <row r="6" spans="1:7" x14ac:dyDescent="0.2">
      <c r="A6" s="7"/>
      <c r="B6" s="3"/>
      <c r="C6" s="3">
        <v>2024</v>
      </c>
      <c r="D6" s="89">
        <v>2023</v>
      </c>
      <c r="E6" s="80"/>
      <c r="F6" s="3">
        <v>2024</v>
      </c>
      <c r="G6" s="8">
        <v>2023</v>
      </c>
    </row>
    <row r="7" spans="1:7" x14ac:dyDescent="0.2">
      <c r="A7" s="112" t="s">
        <v>41</v>
      </c>
      <c r="B7" s="113"/>
      <c r="C7" s="104">
        <v>54250</v>
      </c>
      <c r="D7" s="101">
        <v>56000</v>
      </c>
      <c r="E7" s="87" t="s">
        <v>43</v>
      </c>
      <c r="F7" s="104"/>
      <c r="G7" s="105">
        <v>0</v>
      </c>
    </row>
    <row r="8" spans="1:7" ht="14.25" x14ac:dyDescent="0.2">
      <c r="A8" s="114" t="s">
        <v>42</v>
      </c>
      <c r="B8" s="97"/>
      <c r="C8" s="106">
        <v>116.05</v>
      </c>
      <c r="D8" s="102">
        <v>355.96</v>
      </c>
      <c r="E8" s="115"/>
      <c r="F8" s="106"/>
      <c r="G8" s="107"/>
    </row>
    <row r="9" spans="1:7" x14ac:dyDescent="0.2">
      <c r="A9" s="114" t="s">
        <v>120</v>
      </c>
      <c r="B9" s="97"/>
      <c r="C9" s="108">
        <v>1252.47</v>
      </c>
      <c r="D9" s="103">
        <v>602.9</v>
      </c>
      <c r="E9" s="88" t="s">
        <v>44</v>
      </c>
      <c r="F9" s="108">
        <v>56477.52</v>
      </c>
      <c r="G9" s="107">
        <v>57497.86</v>
      </c>
    </row>
    <row r="10" spans="1:7" x14ac:dyDescent="0.2">
      <c r="A10" s="114" t="s">
        <v>119</v>
      </c>
      <c r="B10" s="97"/>
      <c r="C10" s="108">
        <v>500</v>
      </c>
      <c r="D10" s="103">
        <v>500</v>
      </c>
      <c r="E10" s="88" t="s">
        <v>99</v>
      </c>
      <c r="F10" s="108">
        <v>25</v>
      </c>
      <c r="G10" s="107">
        <v>50</v>
      </c>
    </row>
    <row r="11" spans="1:7" x14ac:dyDescent="0.2">
      <c r="A11" s="114" t="s">
        <v>121</v>
      </c>
      <c r="B11" s="97"/>
      <c r="C11" s="108">
        <v>384</v>
      </c>
      <c r="D11" s="103">
        <v>89</v>
      </c>
      <c r="E11" s="88"/>
      <c r="F11" s="108"/>
      <c r="G11" s="107"/>
    </row>
    <row r="12" spans="1:7" x14ac:dyDescent="0.2">
      <c r="A12" s="6"/>
      <c r="B12" s="81"/>
      <c r="C12" s="108"/>
      <c r="D12" s="103"/>
      <c r="E12" s="88"/>
      <c r="F12" s="108"/>
      <c r="G12" s="107"/>
    </row>
    <row r="13" spans="1:7" ht="13.5" thickBot="1" x14ac:dyDescent="0.25">
      <c r="A13" s="5"/>
      <c r="B13" s="1"/>
      <c r="C13" s="106">
        <v>0</v>
      </c>
      <c r="D13" s="102"/>
      <c r="E13" s="82"/>
      <c r="F13" s="109"/>
      <c r="G13" s="138"/>
    </row>
    <row r="14" spans="1:7" ht="13.5" thickBot="1" x14ac:dyDescent="0.25">
      <c r="A14" s="6" t="s">
        <v>45</v>
      </c>
      <c r="B14" s="81"/>
      <c r="C14" s="139">
        <f>SUM(C7:C13)</f>
        <v>56502.520000000004</v>
      </c>
      <c r="D14" s="140">
        <f>SUM(D7:D13)</f>
        <v>57547.86</v>
      </c>
      <c r="E14" s="82" t="s">
        <v>45</v>
      </c>
      <c r="F14" s="141">
        <f>SUM(F7:F13)</f>
        <v>56502.52</v>
      </c>
      <c r="G14" s="142">
        <f>SUM(G7:G13)</f>
        <v>57547.86</v>
      </c>
    </row>
    <row r="15" spans="1:7" ht="14.25" thickTop="1" thickBot="1" x14ac:dyDescent="0.25">
      <c r="A15" s="83"/>
      <c r="B15" s="33"/>
      <c r="C15" s="33"/>
      <c r="D15" s="86"/>
      <c r="E15" s="84"/>
      <c r="F15" s="33"/>
      <c r="G15" s="98"/>
    </row>
    <row r="16" spans="1:7" ht="13.5" thickTop="1" x14ac:dyDescent="0.2">
      <c r="B16" t="s">
        <v>46</v>
      </c>
    </row>
    <row r="17" spans="2:4" x14ac:dyDescent="0.2">
      <c r="B17" t="s">
        <v>48</v>
      </c>
      <c r="D17" s="110">
        <v>48282.43</v>
      </c>
    </row>
    <row r="18" spans="2:4" x14ac:dyDescent="0.2">
      <c r="B18" t="s">
        <v>49</v>
      </c>
      <c r="D18" s="110">
        <v>10482.32</v>
      </c>
    </row>
    <row r="19" spans="2:4" x14ac:dyDescent="0.2">
      <c r="B19" t="s">
        <v>47</v>
      </c>
      <c r="D19" s="110">
        <v>58764.75</v>
      </c>
    </row>
    <row r="20" spans="2:4" x14ac:dyDescent="0.2">
      <c r="B20" t="s">
        <v>115</v>
      </c>
      <c r="D20" s="110">
        <v>-3000.87</v>
      </c>
    </row>
    <row r="21" spans="2:4" x14ac:dyDescent="0.2">
      <c r="B21" t="s">
        <v>50</v>
      </c>
      <c r="D21" s="110">
        <v>55763.88</v>
      </c>
    </row>
    <row r="22" spans="2:4" ht="13.5" thickBot="1" x14ac:dyDescent="0.25">
      <c r="B22" t="s">
        <v>84</v>
      </c>
      <c r="D22" s="110">
        <v>-3090.62</v>
      </c>
    </row>
    <row r="23" spans="2:4" x14ac:dyDescent="0.2">
      <c r="B23" t="s">
        <v>85</v>
      </c>
      <c r="D23" s="117">
        <f>SUM(D21:D22)</f>
        <v>52673.259999999995</v>
      </c>
    </row>
    <row r="24" spans="2:4" ht="13.5" thickBot="1" x14ac:dyDescent="0.25">
      <c r="B24" t="s">
        <v>100</v>
      </c>
      <c r="D24" s="134">
        <v>-2784.02</v>
      </c>
    </row>
    <row r="25" spans="2:4" x14ac:dyDescent="0.2">
      <c r="B25" t="s">
        <v>101</v>
      </c>
      <c r="D25" s="117">
        <f>SUM(D23:D24)</f>
        <v>49889.24</v>
      </c>
    </row>
    <row r="26" spans="2:4" ht="13.5" thickBot="1" x14ac:dyDescent="0.25">
      <c r="B26" t="s">
        <v>103</v>
      </c>
      <c r="D26" s="134">
        <v>1514</v>
      </c>
    </row>
    <row r="27" spans="2:4" x14ac:dyDescent="0.2">
      <c r="B27" t="s">
        <v>111</v>
      </c>
      <c r="D27" s="117">
        <f>SUM(D25:D26)</f>
        <v>51403.24</v>
      </c>
    </row>
    <row r="28" spans="2:4" ht="13.5" thickBot="1" x14ac:dyDescent="0.25">
      <c r="B28" t="s">
        <v>105</v>
      </c>
      <c r="D28">
        <v>-403.15</v>
      </c>
    </row>
    <row r="29" spans="2:4" x14ac:dyDescent="0.2">
      <c r="B29" t="s">
        <v>112</v>
      </c>
      <c r="D29" s="145">
        <f>SUM(D27:D28)</f>
        <v>51000.09</v>
      </c>
    </row>
    <row r="30" spans="2:4" ht="13.5" thickBot="1" x14ac:dyDescent="0.25">
      <c r="B30" t="s">
        <v>106</v>
      </c>
      <c r="D30" s="106">
        <v>6903.68</v>
      </c>
    </row>
    <row r="31" spans="2:4" x14ac:dyDescent="0.2">
      <c r="B31" t="s">
        <v>113</v>
      </c>
      <c r="D31" s="145">
        <f>SUM(D29:D30)</f>
        <v>57903.77</v>
      </c>
    </row>
    <row r="32" spans="2:4" ht="13.5" thickBot="1" x14ac:dyDescent="0.25">
      <c r="B32" t="s">
        <v>107</v>
      </c>
      <c r="D32" s="144">
        <v>-405.91</v>
      </c>
    </row>
    <row r="33" spans="2:4" ht="13.5" thickBot="1" x14ac:dyDescent="0.25">
      <c r="B33" t="s">
        <v>114</v>
      </c>
      <c r="D33" s="149">
        <f>SUM(D31:D32)</f>
        <v>57497.859999999993</v>
      </c>
    </row>
    <row r="34" spans="2:4" ht="13.5" thickBot="1" x14ac:dyDescent="0.25">
      <c r="B34" t="s">
        <v>116</v>
      </c>
      <c r="D34" s="144">
        <v>-1020.34</v>
      </c>
    </row>
    <row r="35" spans="2:4" ht="13.5" thickBot="1" x14ac:dyDescent="0.25">
      <c r="B35" t="s">
        <v>117</v>
      </c>
      <c r="D35" s="116">
        <f>SUM(D33:D34)</f>
        <v>56477.52</v>
      </c>
    </row>
    <row r="36" spans="2:4" ht="13.5" thickTop="1" x14ac:dyDescent="0.2"/>
    <row r="37" spans="2:4" x14ac:dyDescent="0.2">
      <c r="B37" t="s">
        <v>118</v>
      </c>
    </row>
  </sheetData>
  <mergeCells count="4">
    <mergeCell ref="A1:G1"/>
    <mergeCell ref="A2:G2"/>
    <mergeCell ref="A3:B3"/>
    <mergeCell ref="E3:G3"/>
  </mergeCells>
  <pageMargins left="0.70866141732283472" right="0.19685039370078741" top="0.39370078740157483" bottom="0.3937007874015748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D86AB-1FFA-41DD-80C2-1FAD1C87068B}">
  <dimension ref="A1:I91"/>
  <sheetViews>
    <sheetView tabSelected="1" workbookViewId="0">
      <selection activeCell="D9" sqref="D9"/>
    </sheetView>
  </sheetViews>
  <sheetFormatPr defaultRowHeight="12.75" x14ac:dyDescent="0.2"/>
  <cols>
    <col min="1" max="1" width="37" customWidth="1"/>
    <col min="2" max="2" width="12.28515625" customWidth="1"/>
    <col min="3" max="3" width="12.42578125" customWidth="1"/>
    <col min="4" max="4" width="12.140625" customWidth="1"/>
    <col min="5" max="5" width="12.28515625" customWidth="1"/>
    <col min="6" max="6" width="12.140625" customWidth="1"/>
    <col min="7" max="7" width="11.5703125" style="132" customWidth="1"/>
    <col min="8" max="8" width="11.85546875" style="132" customWidth="1"/>
  </cols>
  <sheetData>
    <row r="1" spans="1:9" ht="18" x14ac:dyDescent="0.25">
      <c r="A1" s="188" t="s">
        <v>140</v>
      </c>
      <c r="B1" s="188"/>
      <c r="C1" s="188"/>
      <c r="D1" s="188"/>
      <c r="E1" s="188"/>
      <c r="F1" s="188"/>
      <c r="G1" s="188"/>
      <c r="H1" s="188"/>
      <c r="I1" s="188"/>
    </row>
    <row r="2" spans="1:9" ht="18.75" thickBot="1" x14ac:dyDescent="0.3">
      <c r="A2" s="99"/>
      <c r="B2" s="99"/>
      <c r="C2" s="99"/>
      <c r="D2" s="99"/>
      <c r="E2" s="99"/>
      <c r="F2" s="99"/>
      <c r="G2" s="126"/>
      <c r="H2" s="126"/>
    </row>
    <row r="3" spans="1:9" x14ac:dyDescent="0.2">
      <c r="A3" s="100" t="s">
        <v>51</v>
      </c>
      <c r="B3" s="164" t="s">
        <v>52</v>
      </c>
      <c r="C3" s="165" t="s">
        <v>53</v>
      </c>
      <c r="D3" s="165" t="s">
        <v>53</v>
      </c>
      <c r="E3" s="165" t="s">
        <v>52</v>
      </c>
      <c r="F3" s="165" t="s">
        <v>53</v>
      </c>
      <c r="G3" s="166" t="s">
        <v>53</v>
      </c>
      <c r="H3" s="166" t="s">
        <v>65</v>
      </c>
      <c r="I3" s="147"/>
    </row>
    <row r="4" spans="1:9" ht="13.5" thickBot="1" x14ac:dyDescent="0.25">
      <c r="B4" s="154">
        <v>2024</v>
      </c>
      <c r="C4" s="155">
        <v>2024</v>
      </c>
      <c r="D4" s="155" t="s">
        <v>102</v>
      </c>
      <c r="E4" s="155">
        <v>2023</v>
      </c>
      <c r="F4" s="155">
        <v>2023</v>
      </c>
      <c r="G4" s="156" t="s">
        <v>102</v>
      </c>
      <c r="H4" s="157">
        <v>2025</v>
      </c>
      <c r="I4" s="147"/>
    </row>
    <row r="5" spans="1:9" x14ac:dyDescent="0.2">
      <c r="A5" t="s">
        <v>54</v>
      </c>
      <c r="B5" s="135">
        <v>5250</v>
      </c>
      <c r="C5" s="117">
        <v>5240</v>
      </c>
      <c r="D5" s="128">
        <v>5240</v>
      </c>
      <c r="E5" s="135">
        <v>5250</v>
      </c>
      <c r="F5" s="117">
        <v>5168</v>
      </c>
      <c r="G5" s="128">
        <v>5168</v>
      </c>
      <c r="H5" s="135">
        <v>5250</v>
      </c>
      <c r="I5" s="147"/>
    </row>
    <row r="6" spans="1:9" x14ac:dyDescent="0.2">
      <c r="B6" s="136"/>
      <c r="C6" s="119"/>
      <c r="D6" s="129"/>
      <c r="E6" s="136"/>
      <c r="F6" s="119"/>
      <c r="G6" s="129"/>
      <c r="H6" s="136"/>
      <c r="I6" s="147"/>
    </row>
    <row r="7" spans="1:9" x14ac:dyDescent="0.2">
      <c r="A7" t="s">
        <v>55</v>
      </c>
      <c r="B7" s="136">
        <v>1000</v>
      </c>
      <c r="C7" s="119"/>
      <c r="D7" s="129">
        <v>1726.12</v>
      </c>
      <c r="E7" s="136">
        <v>350</v>
      </c>
      <c r="F7" s="119"/>
      <c r="G7" s="129">
        <v>1083.94</v>
      </c>
      <c r="H7" s="136">
        <v>1500</v>
      </c>
      <c r="I7" s="147"/>
    </row>
    <row r="8" spans="1:9" x14ac:dyDescent="0.2">
      <c r="A8" t="s">
        <v>90</v>
      </c>
      <c r="B8" s="136"/>
      <c r="C8" s="119"/>
      <c r="D8" s="129"/>
      <c r="E8" s="136"/>
      <c r="F8" s="119"/>
      <c r="G8" s="129"/>
      <c r="H8" s="136"/>
      <c r="I8" s="147"/>
    </row>
    <row r="9" spans="1:9" x14ac:dyDescent="0.2">
      <c r="A9" t="s">
        <v>56</v>
      </c>
      <c r="B9" s="136"/>
      <c r="C9" s="119">
        <v>257.64999999999998</v>
      </c>
      <c r="D9" s="129"/>
      <c r="E9" s="136"/>
      <c r="F9" s="119">
        <v>379.75</v>
      </c>
      <c r="G9" s="129"/>
      <c r="H9" s="136"/>
      <c r="I9" s="147"/>
    </row>
    <row r="10" spans="1:9" x14ac:dyDescent="0.2">
      <c r="A10" t="s">
        <v>104</v>
      </c>
      <c r="B10" s="136"/>
      <c r="C10" s="119">
        <v>216</v>
      </c>
      <c r="D10" s="129"/>
      <c r="E10" s="136"/>
      <c r="F10" s="119">
        <v>86.5</v>
      </c>
      <c r="G10" s="129"/>
      <c r="H10" s="136"/>
      <c r="I10" s="147"/>
    </row>
    <row r="11" spans="1:9" x14ac:dyDescent="0.2">
      <c r="A11" t="s">
        <v>57</v>
      </c>
      <c r="B11" s="136"/>
      <c r="C11" s="119">
        <v>1252.47</v>
      </c>
      <c r="D11" s="129"/>
      <c r="E11" s="136"/>
      <c r="F11" s="119">
        <v>617.69000000000005</v>
      </c>
      <c r="G11" s="129"/>
      <c r="H11" s="136"/>
      <c r="I11" s="147"/>
    </row>
    <row r="12" spans="1:9" x14ac:dyDescent="0.2">
      <c r="B12" s="136"/>
      <c r="C12" s="119"/>
      <c r="D12" s="129"/>
      <c r="E12" s="136"/>
      <c r="F12" s="119"/>
      <c r="G12" s="129"/>
      <c r="H12" s="136"/>
      <c r="I12" s="147"/>
    </row>
    <row r="13" spans="1:9" x14ac:dyDescent="0.2">
      <c r="B13" s="136"/>
      <c r="C13" s="119"/>
      <c r="D13" s="129"/>
      <c r="E13" s="136"/>
      <c r="F13" s="119"/>
      <c r="G13" s="129"/>
      <c r="H13" s="136"/>
      <c r="I13" s="147"/>
    </row>
    <row r="14" spans="1:9" x14ac:dyDescent="0.2">
      <c r="A14" t="s">
        <v>58</v>
      </c>
      <c r="B14" s="136">
        <v>1500</v>
      </c>
      <c r="C14" s="143">
        <v>780</v>
      </c>
      <c r="D14" s="129">
        <v>780</v>
      </c>
      <c r="E14" s="136">
        <v>1000</v>
      </c>
      <c r="F14" s="143">
        <v>655</v>
      </c>
      <c r="G14" s="129">
        <v>655</v>
      </c>
      <c r="H14" s="136">
        <v>1000</v>
      </c>
      <c r="I14" s="147"/>
    </row>
    <row r="15" spans="1:9" x14ac:dyDescent="0.2">
      <c r="B15" s="136"/>
      <c r="C15" s="119"/>
      <c r="D15" s="129"/>
      <c r="E15" s="136"/>
      <c r="F15" s="119"/>
      <c r="G15" s="129"/>
      <c r="H15" s="136"/>
      <c r="I15" s="147"/>
    </row>
    <row r="16" spans="1:9" x14ac:dyDescent="0.2">
      <c r="A16" t="s">
        <v>91</v>
      </c>
      <c r="B16" s="136">
        <v>500</v>
      </c>
      <c r="C16" s="119">
        <v>500</v>
      </c>
      <c r="D16" s="129">
        <v>500</v>
      </c>
      <c r="E16" s="136">
        <v>500</v>
      </c>
      <c r="F16" s="119">
        <v>500</v>
      </c>
      <c r="G16" s="129">
        <v>500</v>
      </c>
      <c r="H16" s="136">
        <v>500</v>
      </c>
      <c r="I16" s="147"/>
    </row>
    <row r="17" spans="1:9" x14ac:dyDescent="0.2">
      <c r="B17" s="136"/>
      <c r="C17" s="119"/>
      <c r="D17" s="129"/>
      <c r="E17" s="136"/>
      <c r="F17" s="119"/>
      <c r="G17" s="129"/>
      <c r="H17" s="136"/>
      <c r="I17" s="147"/>
    </row>
    <row r="18" spans="1:9" x14ac:dyDescent="0.2">
      <c r="B18" s="147"/>
      <c r="D18" s="153"/>
      <c r="G18" s="129"/>
      <c r="H18" s="129"/>
    </row>
    <row r="19" spans="1:9" x14ac:dyDescent="0.2">
      <c r="A19" t="s">
        <v>88</v>
      </c>
      <c r="B19" s="136">
        <v>750</v>
      </c>
      <c r="C19" s="119"/>
      <c r="D19" s="129">
        <v>187.69</v>
      </c>
      <c r="E19" s="136">
        <v>1500</v>
      </c>
      <c r="F19" s="119"/>
      <c r="G19" s="129">
        <v>397.42</v>
      </c>
      <c r="H19" s="136">
        <v>500</v>
      </c>
      <c r="I19" s="147"/>
    </row>
    <row r="20" spans="1:9" x14ac:dyDescent="0.2">
      <c r="A20" t="s">
        <v>59</v>
      </c>
      <c r="B20" s="136"/>
      <c r="C20" s="119">
        <v>187.69</v>
      </c>
      <c r="D20" s="129"/>
      <c r="E20" s="136"/>
      <c r="F20" s="119">
        <v>310.33</v>
      </c>
      <c r="G20" s="129"/>
      <c r="H20" s="136"/>
      <c r="I20" s="147"/>
    </row>
    <row r="21" spans="1:9" x14ac:dyDescent="0.2">
      <c r="A21" t="s">
        <v>108</v>
      </c>
      <c r="B21" s="136"/>
      <c r="C21" s="119"/>
      <c r="D21" s="129"/>
      <c r="E21" s="136"/>
      <c r="F21" s="119">
        <v>87.09</v>
      </c>
      <c r="G21" s="129"/>
      <c r="H21" s="136"/>
      <c r="I21" s="147"/>
    </row>
    <row r="22" spans="1:9" x14ac:dyDescent="0.2">
      <c r="B22" s="136"/>
      <c r="C22" s="119"/>
      <c r="D22" s="129"/>
      <c r="E22" s="136"/>
      <c r="F22" s="119"/>
      <c r="G22" s="129"/>
      <c r="H22" s="136"/>
      <c r="I22" s="147"/>
    </row>
    <row r="23" spans="1:9" x14ac:dyDescent="0.2">
      <c r="A23" s="100" t="s">
        <v>94</v>
      </c>
      <c r="B23" s="136"/>
      <c r="C23" s="119"/>
      <c r="D23" s="129">
        <v>7200</v>
      </c>
      <c r="E23" s="136"/>
      <c r="F23" s="119"/>
      <c r="G23" s="129"/>
      <c r="H23" s="136"/>
      <c r="I23" s="147"/>
    </row>
    <row r="24" spans="1:9" x14ac:dyDescent="0.2">
      <c r="A24" t="s">
        <v>95</v>
      </c>
      <c r="B24" s="136"/>
      <c r="C24" s="119"/>
      <c r="D24" s="129"/>
      <c r="E24" s="136">
        <v>0</v>
      </c>
      <c r="F24" s="119"/>
      <c r="G24" s="129"/>
      <c r="H24" s="136"/>
      <c r="I24" s="147"/>
    </row>
    <row r="25" spans="1:9" x14ac:dyDescent="0.2">
      <c r="A25" t="s">
        <v>96</v>
      </c>
      <c r="B25" s="136"/>
      <c r="C25" s="119"/>
      <c r="D25" s="129"/>
      <c r="E25" s="136">
        <v>0</v>
      </c>
      <c r="F25" s="143"/>
      <c r="G25" s="129"/>
      <c r="H25" s="136"/>
      <c r="I25" s="147"/>
    </row>
    <row r="26" spans="1:9" x14ac:dyDescent="0.2">
      <c r="A26" t="s">
        <v>109</v>
      </c>
      <c r="B26" s="136">
        <v>3000</v>
      </c>
      <c r="C26" s="119">
        <v>1700</v>
      </c>
      <c r="D26" s="129"/>
      <c r="E26" s="136">
        <v>0</v>
      </c>
      <c r="F26" s="143">
        <v>3000</v>
      </c>
      <c r="G26" s="129">
        <v>3000</v>
      </c>
      <c r="H26" s="136"/>
      <c r="I26" s="147"/>
    </row>
    <row r="27" spans="1:9" x14ac:dyDescent="0.2">
      <c r="A27" t="s">
        <v>98</v>
      </c>
      <c r="B27" s="136"/>
      <c r="C27" s="119"/>
      <c r="D27" s="129"/>
      <c r="E27" s="136">
        <v>0</v>
      </c>
      <c r="F27" s="143"/>
      <c r="G27" s="129"/>
      <c r="H27" s="136"/>
      <c r="I27" s="147"/>
    </row>
    <row r="28" spans="1:9" x14ac:dyDescent="0.2">
      <c r="A28" t="s">
        <v>129</v>
      </c>
      <c r="B28" s="136"/>
      <c r="C28" s="119">
        <v>5500</v>
      </c>
      <c r="D28" s="120"/>
      <c r="E28" s="136"/>
      <c r="F28" s="119"/>
      <c r="G28" s="129"/>
      <c r="H28" s="136"/>
      <c r="I28" s="147"/>
    </row>
    <row r="29" spans="1:9" ht="13.5" thickBot="1" x14ac:dyDescent="0.25">
      <c r="B29" s="118"/>
      <c r="C29" s="119"/>
      <c r="D29" s="120"/>
      <c r="E29" s="136"/>
      <c r="F29" s="119"/>
      <c r="G29" s="129"/>
      <c r="H29" s="136"/>
      <c r="I29" s="147"/>
    </row>
    <row r="30" spans="1:9" ht="13.5" thickBot="1" x14ac:dyDescent="0.25">
      <c r="A30" s="100" t="s">
        <v>63</v>
      </c>
      <c r="B30" s="122">
        <f t="shared" ref="B30:H30" si="0">SUM(B5:B29)</f>
        <v>12000</v>
      </c>
      <c r="C30" s="111">
        <f t="shared" si="0"/>
        <v>15633.81</v>
      </c>
      <c r="D30" s="121">
        <f t="shared" si="0"/>
        <v>15633.81</v>
      </c>
      <c r="E30" s="122">
        <f t="shared" si="0"/>
        <v>8600</v>
      </c>
      <c r="F30" s="111">
        <f t="shared" si="0"/>
        <v>10804.36</v>
      </c>
      <c r="G30" s="133">
        <f t="shared" si="0"/>
        <v>10804.36</v>
      </c>
      <c r="H30" s="130">
        <f t="shared" si="0"/>
        <v>8750</v>
      </c>
      <c r="I30" s="147"/>
    </row>
    <row r="31" spans="1:9" ht="13.5" thickTop="1" x14ac:dyDescent="0.2">
      <c r="B31" s="118"/>
      <c r="C31" s="119"/>
      <c r="D31" s="120"/>
      <c r="E31" s="118"/>
      <c r="F31" s="119"/>
      <c r="G31" s="129"/>
      <c r="H31" s="136"/>
      <c r="I31" s="147"/>
    </row>
    <row r="32" spans="1:9" x14ac:dyDescent="0.2">
      <c r="A32" t="s">
        <v>60</v>
      </c>
      <c r="B32" s="118">
        <f t="shared" ref="B32:H32" si="1">B30</f>
        <v>12000</v>
      </c>
      <c r="C32" s="119">
        <f t="shared" si="1"/>
        <v>15633.81</v>
      </c>
      <c r="D32" s="120">
        <f t="shared" si="1"/>
        <v>15633.81</v>
      </c>
      <c r="E32" s="118">
        <f t="shared" si="1"/>
        <v>8600</v>
      </c>
      <c r="F32" s="119">
        <f t="shared" si="1"/>
        <v>10804.36</v>
      </c>
      <c r="G32" s="129">
        <f t="shared" si="1"/>
        <v>10804.36</v>
      </c>
      <c r="H32" s="146">
        <f t="shared" si="1"/>
        <v>8750</v>
      </c>
      <c r="I32" s="147"/>
    </row>
    <row r="33" spans="1:9" ht="13.5" thickBot="1" x14ac:dyDescent="0.25">
      <c r="A33" t="s">
        <v>61</v>
      </c>
      <c r="B33" s="118">
        <f t="shared" ref="B33:G33" si="2">B73</f>
        <v>12000</v>
      </c>
      <c r="C33" s="119">
        <f t="shared" si="2"/>
        <v>16654.150000000001</v>
      </c>
      <c r="D33" s="120">
        <f t="shared" si="2"/>
        <v>16654.150000000001</v>
      </c>
      <c r="E33" s="118">
        <f t="shared" si="2"/>
        <v>8600</v>
      </c>
      <c r="F33" s="127">
        <f t="shared" si="2"/>
        <v>10938.23</v>
      </c>
      <c r="G33" s="131">
        <f t="shared" si="2"/>
        <v>11210.27</v>
      </c>
      <c r="H33" s="127">
        <f>-H73</f>
        <v>-8750</v>
      </c>
      <c r="I33" s="147"/>
    </row>
    <row r="34" spans="1:9" ht="13.5" thickBot="1" x14ac:dyDescent="0.25">
      <c r="A34" t="s">
        <v>62</v>
      </c>
      <c r="B34" s="122">
        <f>B32-B33</f>
        <v>0</v>
      </c>
      <c r="C34" s="111">
        <f>C32-C33</f>
        <v>-1020.340000000002</v>
      </c>
      <c r="D34" s="121">
        <f>D32-D33</f>
        <v>-1020.340000000002</v>
      </c>
      <c r="E34" s="122">
        <f>E32-E33</f>
        <v>0</v>
      </c>
      <c r="F34" s="123">
        <f>F32-F33</f>
        <v>-133.86999999999898</v>
      </c>
      <c r="G34" s="133">
        <f>+G32-G33</f>
        <v>-405.90999999999985</v>
      </c>
      <c r="H34" s="130">
        <f>SUM(H32:H33)</f>
        <v>0</v>
      </c>
      <c r="I34" s="147"/>
    </row>
    <row r="35" spans="1:9" ht="13.5" thickTop="1" x14ac:dyDescent="0.2">
      <c r="B35" s="110"/>
      <c r="C35" s="110"/>
      <c r="D35" s="110"/>
      <c r="E35" s="110"/>
      <c r="F35" s="110"/>
    </row>
    <row r="36" spans="1:9" ht="13.5" thickBot="1" x14ac:dyDescent="0.25">
      <c r="B36" s="110"/>
      <c r="C36" s="110"/>
      <c r="D36" s="110"/>
      <c r="E36" s="110"/>
      <c r="F36" s="110"/>
    </row>
    <row r="37" spans="1:9" x14ac:dyDescent="0.2">
      <c r="A37" s="100" t="s">
        <v>64</v>
      </c>
      <c r="B37" s="167" t="s">
        <v>65</v>
      </c>
      <c r="C37" s="168" t="s">
        <v>53</v>
      </c>
      <c r="D37" s="169" t="s">
        <v>102</v>
      </c>
      <c r="E37" s="167" t="s">
        <v>66</v>
      </c>
      <c r="F37" s="168" t="s">
        <v>2</v>
      </c>
      <c r="G37" s="170" t="s">
        <v>102</v>
      </c>
      <c r="H37" s="171" t="s">
        <v>1</v>
      </c>
      <c r="I37" s="148"/>
    </row>
    <row r="38" spans="1:9" ht="13.5" thickBot="1" x14ac:dyDescent="0.25">
      <c r="B38" s="158">
        <v>2024</v>
      </c>
      <c r="C38" s="159">
        <v>2024</v>
      </c>
      <c r="D38" s="160"/>
      <c r="E38" s="158">
        <v>2023</v>
      </c>
      <c r="F38" s="161">
        <v>2023</v>
      </c>
      <c r="G38" s="162"/>
      <c r="H38" s="163">
        <v>2025</v>
      </c>
      <c r="I38" s="148"/>
    </row>
    <row r="39" spans="1:9" x14ac:dyDescent="0.2">
      <c r="A39" s="100" t="s">
        <v>67</v>
      </c>
      <c r="B39" s="135">
        <v>3250</v>
      </c>
      <c r="C39" s="117"/>
      <c r="D39" s="128">
        <v>2709.69</v>
      </c>
      <c r="E39" s="135">
        <v>3250</v>
      </c>
      <c r="F39" s="117"/>
      <c r="G39" s="128">
        <v>3217.04</v>
      </c>
      <c r="H39" s="135">
        <v>3250</v>
      </c>
      <c r="I39" s="148"/>
    </row>
    <row r="40" spans="1:9" x14ac:dyDescent="0.2">
      <c r="A40" t="s">
        <v>83</v>
      </c>
      <c r="B40" s="136"/>
      <c r="C40" s="119">
        <v>1500</v>
      </c>
      <c r="D40" s="129"/>
      <c r="E40" s="136"/>
      <c r="F40" s="119">
        <v>1568.63</v>
      </c>
      <c r="G40" s="129"/>
      <c r="H40" s="136"/>
      <c r="I40" s="148"/>
    </row>
    <row r="41" spans="1:9" x14ac:dyDescent="0.2">
      <c r="A41" t="s">
        <v>68</v>
      </c>
      <c r="B41" s="136"/>
      <c r="C41" s="119">
        <v>318.79000000000002</v>
      </c>
      <c r="D41" s="129"/>
      <c r="E41" s="136"/>
      <c r="F41" s="119">
        <v>693.47</v>
      </c>
      <c r="G41" s="129"/>
      <c r="H41" s="136"/>
      <c r="I41" s="148"/>
    </row>
    <row r="42" spans="1:9" x14ac:dyDescent="0.2">
      <c r="A42" t="s">
        <v>69</v>
      </c>
      <c r="B42" s="136"/>
      <c r="C42" s="119">
        <v>890.9</v>
      </c>
      <c r="D42" s="129"/>
      <c r="E42" s="136"/>
      <c r="F42" s="119">
        <v>954.94</v>
      </c>
      <c r="G42" s="129"/>
      <c r="H42" s="136"/>
      <c r="I42" s="148"/>
    </row>
    <row r="43" spans="1:9" x14ac:dyDescent="0.2">
      <c r="A43" s="100" t="s">
        <v>92</v>
      </c>
      <c r="B43" s="136">
        <v>250</v>
      </c>
      <c r="C43" s="119"/>
      <c r="D43" s="129">
        <v>164.56</v>
      </c>
      <c r="E43" s="136">
        <v>400</v>
      </c>
      <c r="F43" s="119"/>
      <c r="G43" s="129"/>
      <c r="H43" s="136">
        <v>400</v>
      </c>
      <c r="I43" s="148"/>
    </row>
    <row r="44" spans="1:9" x14ac:dyDescent="0.2">
      <c r="A44" t="s">
        <v>70</v>
      </c>
      <c r="B44" s="136"/>
      <c r="C44" s="119">
        <v>102.26</v>
      </c>
      <c r="D44" s="129"/>
      <c r="E44" s="136"/>
      <c r="F44" s="119"/>
      <c r="G44" s="129"/>
      <c r="H44" s="136"/>
      <c r="I44" s="148"/>
    </row>
    <row r="45" spans="1:9" x14ac:dyDescent="0.2">
      <c r="A45" t="s">
        <v>87</v>
      </c>
      <c r="B45" s="136"/>
      <c r="C45" s="119"/>
      <c r="D45" s="129"/>
      <c r="E45" s="136"/>
      <c r="F45" s="119"/>
      <c r="G45" s="129"/>
      <c r="H45" s="136"/>
      <c r="I45" s="148"/>
    </row>
    <row r="46" spans="1:9" x14ac:dyDescent="0.2">
      <c r="A46" t="s">
        <v>71</v>
      </c>
      <c r="B46" s="136"/>
      <c r="C46" s="119">
        <v>62.3</v>
      </c>
      <c r="D46" s="129"/>
      <c r="E46" s="136"/>
      <c r="F46" s="119"/>
      <c r="G46" s="129"/>
      <c r="H46" s="136"/>
      <c r="I46" s="148"/>
    </row>
    <row r="47" spans="1:9" x14ac:dyDescent="0.2">
      <c r="A47" s="100" t="s">
        <v>72</v>
      </c>
      <c r="B47" s="136">
        <v>750</v>
      </c>
      <c r="C47" s="119"/>
      <c r="D47" s="129">
        <v>384.63</v>
      </c>
      <c r="E47" s="136">
        <v>750</v>
      </c>
      <c r="F47" s="119"/>
      <c r="G47" s="129">
        <v>527.91</v>
      </c>
      <c r="H47" s="136">
        <v>500</v>
      </c>
      <c r="I47" s="148"/>
    </row>
    <row r="48" spans="1:9" x14ac:dyDescent="0.2">
      <c r="A48" t="s">
        <v>130</v>
      </c>
      <c r="B48" s="136"/>
      <c r="C48" s="119">
        <v>245.76</v>
      </c>
      <c r="D48" s="129"/>
      <c r="E48" s="136"/>
      <c r="F48" s="119">
        <v>328.21</v>
      </c>
      <c r="G48" s="129"/>
      <c r="H48" s="136"/>
      <c r="I48" s="148"/>
    </row>
    <row r="49" spans="1:9" x14ac:dyDescent="0.2">
      <c r="A49" t="s">
        <v>131</v>
      </c>
      <c r="B49" s="136"/>
      <c r="C49" s="119">
        <v>138.87</v>
      </c>
      <c r="D49" s="129"/>
      <c r="E49" s="136"/>
      <c r="F49" s="119">
        <v>199.7</v>
      </c>
      <c r="G49" s="129"/>
      <c r="H49" s="136"/>
      <c r="I49" s="148"/>
    </row>
    <row r="50" spans="1:9" x14ac:dyDescent="0.2">
      <c r="A50" s="100" t="s">
        <v>73</v>
      </c>
      <c r="B50" s="136">
        <v>3500</v>
      </c>
      <c r="C50" s="119"/>
      <c r="D50" s="129">
        <v>2923.51</v>
      </c>
      <c r="E50" s="136">
        <v>2500</v>
      </c>
      <c r="F50" s="119"/>
      <c r="G50" s="129">
        <v>3584.48</v>
      </c>
      <c r="H50" s="136">
        <v>3000</v>
      </c>
      <c r="I50" s="148"/>
    </row>
    <row r="51" spans="1:9" x14ac:dyDescent="0.2">
      <c r="A51" t="s">
        <v>86</v>
      </c>
      <c r="B51" s="136"/>
      <c r="C51" s="119">
        <v>285</v>
      </c>
      <c r="D51" s="129"/>
      <c r="E51" s="136"/>
      <c r="F51" s="119">
        <v>236</v>
      </c>
      <c r="G51" s="129"/>
      <c r="H51" s="136"/>
      <c r="I51" s="148"/>
    </row>
    <row r="52" spans="1:9" x14ac:dyDescent="0.2">
      <c r="A52" t="s">
        <v>74</v>
      </c>
      <c r="B52" s="136"/>
      <c r="C52" s="137">
        <v>140.4</v>
      </c>
      <c r="D52" s="129"/>
      <c r="E52" s="136"/>
      <c r="F52" s="137">
        <v>177.7</v>
      </c>
      <c r="G52" s="129"/>
      <c r="H52" s="136"/>
      <c r="I52" s="148"/>
    </row>
    <row r="53" spans="1:9" x14ac:dyDescent="0.2">
      <c r="A53" t="s">
        <v>75</v>
      </c>
      <c r="B53" s="136"/>
      <c r="C53" s="119">
        <v>1889.65</v>
      </c>
      <c r="D53" s="129"/>
      <c r="E53" s="136"/>
      <c r="F53" s="119">
        <v>2196.35</v>
      </c>
      <c r="G53" s="129"/>
      <c r="H53" s="136"/>
      <c r="I53" s="148"/>
    </row>
    <row r="54" spans="1:9" x14ac:dyDescent="0.2">
      <c r="A54" t="s">
        <v>76</v>
      </c>
      <c r="B54" s="136"/>
      <c r="C54" s="119">
        <v>608.46</v>
      </c>
      <c r="D54" s="129"/>
      <c r="E54" s="136"/>
      <c r="F54" s="119">
        <v>974.43</v>
      </c>
      <c r="G54" s="129"/>
      <c r="H54" s="136"/>
      <c r="I54" s="148"/>
    </row>
    <row r="55" spans="1:9" x14ac:dyDescent="0.2">
      <c r="A55" s="100" t="s">
        <v>89</v>
      </c>
      <c r="B55" s="136">
        <v>750</v>
      </c>
      <c r="C55" s="119"/>
      <c r="D55" s="129">
        <v>637.24</v>
      </c>
      <c r="E55" s="136">
        <v>600</v>
      </c>
      <c r="F55" s="119"/>
      <c r="G55" s="129">
        <v>760.7</v>
      </c>
      <c r="H55" s="136">
        <v>750</v>
      </c>
      <c r="I55" s="148"/>
    </row>
    <row r="56" spans="1:9" x14ac:dyDescent="0.2">
      <c r="A56" t="s">
        <v>77</v>
      </c>
      <c r="B56" s="136"/>
      <c r="C56" s="119">
        <v>408.29</v>
      </c>
      <c r="D56" s="129"/>
      <c r="E56" s="136"/>
      <c r="F56" s="119">
        <v>109.5</v>
      </c>
      <c r="G56" s="129"/>
      <c r="H56" s="136"/>
      <c r="I56" s="148"/>
    </row>
    <row r="57" spans="1:9" x14ac:dyDescent="0.2">
      <c r="A57" t="s">
        <v>78</v>
      </c>
      <c r="B57" s="136"/>
      <c r="C57" s="119">
        <v>228.95</v>
      </c>
      <c r="D57" s="129"/>
      <c r="E57" s="136"/>
      <c r="F57" s="119">
        <v>389.69</v>
      </c>
      <c r="G57" s="129"/>
      <c r="H57" s="136"/>
      <c r="I57" s="148"/>
    </row>
    <row r="58" spans="1:9" x14ac:dyDescent="0.2">
      <c r="A58" t="s">
        <v>79</v>
      </c>
      <c r="B58" s="136"/>
      <c r="C58" s="119"/>
      <c r="D58" s="129"/>
      <c r="E58" s="136"/>
      <c r="F58" s="119">
        <v>261.51</v>
      </c>
      <c r="G58" s="129"/>
      <c r="H58" s="136"/>
      <c r="I58" s="148"/>
    </row>
    <row r="59" spans="1:9" x14ac:dyDescent="0.2">
      <c r="A59" s="100" t="s">
        <v>93</v>
      </c>
      <c r="B59" s="136">
        <v>500</v>
      </c>
      <c r="C59" s="119"/>
      <c r="D59" s="129">
        <v>150.35</v>
      </c>
      <c r="E59" s="136">
        <v>850</v>
      </c>
      <c r="F59" s="119"/>
      <c r="G59" s="129">
        <v>272.04000000000002</v>
      </c>
      <c r="H59" s="136">
        <v>350</v>
      </c>
      <c r="I59" s="148"/>
    </row>
    <row r="60" spans="1:9" x14ac:dyDescent="0.2">
      <c r="A60" t="s">
        <v>80</v>
      </c>
      <c r="B60" s="136"/>
      <c r="C60" s="119">
        <v>150.35</v>
      </c>
      <c r="D60" s="129"/>
      <c r="E60" s="136"/>
      <c r="F60" s="119"/>
      <c r="G60" s="129"/>
      <c r="H60" s="136"/>
      <c r="I60" s="148"/>
    </row>
    <row r="61" spans="1:9" x14ac:dyDescent="0.2">
      <c r="A61" t="s">
        <v>81</v>
      </c>
      <c r="B61" s="136"/>
      <c r="C61" s="119"/>
      <c r="D61" s="129"/>
      <c r="E61" s="136"/>
      <c r="F61" s="119"/>
      <c r="G61" s="129"/>
      <c r="H61" s="136"/>
      <c r="I61" s="148"/>
    </row>
    <row r="62" spans="1:9" x14ac:dyDescent="0.2">
      <c r="A62" s="100" t="s">
        <v>94</v>
      </c>
      <c r="B62" s="136"/>
      <c r="C62" s="119"/>
      <c r="D62" s="129"/>
      <c r="E62" s="136"/>
      <c r="F62" s="119"/>
      <c r="G62" s="129"/>
      <c r="H62" s="136"/>
      <c r="I62" s="148"/>
    </row>
    <row r="63" spans="1:9" x14ac:dyDescent="0.2">
      <c r="A63" t="s">
        <v>95</v>
      </c>
      <c r="B63" s="136"/>
      <c r="C63" s="119"/>
      <c r="D63" s="129">
        <v>9362.2199999999993</v>
      </c>
      <c r="E63" s="136"/>
      <c r="F63" s="119"/>
      <c r="G63" s="129"/>
      <c r="H63" s="136"/>
      <c r="I63" s="148"/>
    </row>
    <row r="64" spans="1:9" x14ac:dyDescent="0.2">
      <c r="A64" t="s">
        <v>96</v>
      </c>
      <c r="B64" s="136"/>
      <c r="C64" s="119"/>
      <c r="D64" s="129"/>
      <c r="E64" s="136"/>
      <c r="F64" s="119"/>
      <c r="G64" s="129"/>
      <c r="H64" s="136"/>
      <c r="I64" s="148"/>
    </row>
    <row r="65" spans="1:9" x14ac:dyDescent="0.2">
      <c r="A65" t="s">
        <v>109</v>
      </c>
      <c r="B65" s="136">
        <v>2500</v>
      </c>
      <c r="C65" s="119">
        <v>3116.59</v>
      </c>
      <c r="D65" s="129"/>
      <c r="E65" s="136"/>
      <c r="F65" s="119">
        <v>2335</v>
      </c>
      <c r="G65" s="129">
        <v>2335</v>
      </c>
      <c r="H65" s="136"/>
      <c r="I65" s="148"/>
    </row>
    <row r="66" spans="1:9" x14ac:dyDescent="0.2">
      <c r="A66" t="s">
        <v>97</v>
      </c>
      <c r="B66" s="136"/>
      <c r="C66" s="119"/>
      <c r="D66" s="129"/>
      <c r="E66" s="136"/>
      <c r="F66" s="119"/>
      <c r="G66" s="129"/>
      <c r="H66" s="136"/>
      <c r="I66" s="148"/>
    </row>
    <row r="67" spans="1:9" x14ac:dyDescent="0.2">
      <c r="A67" t="s">
        <v>129</v>
      </c>
      <c r="B67" s="136"/>
      <c r="C67" s="119">
        <v>6245.63</v>
      </c>
      <c r="D67" s="129"/>
      <c r="E67" s="136"/>
      <c r="F67" s="119"/>
      <c r="G67" s="129"/>
      <c r="H67" s="136"/>
      <c r="I67" s="148"/>
    </row>
    <row r="68" spans="1:9" x14ac:dyDescent="0.2">
      <c r="B68" s="136"/>
      <c r="C68" s="119"/>
      <c r="D68" s="129"/>
      <c r="E68" s="136"/>
      <c r="F68" s="119"/>
      <c r="G68" s="129"/>
      <c r="H68" s="136"/>
      <c r="I68" s="148"/>
    </row>
    <row r="69" spans="1:9" x14ac:dyDescent="0.2">
      <c r="A69" s="100" t="s">
        <v>79</v>
      </c>
      <c r="B69" s="136">
        <v>500</v>
      </c>
      <c r="C69" s="119"/>
      <c r="D69" s="129">
        <v>321.95</v>
      </c>
      <c r="E69" s="136">
        <v>250</v>
      </c>
      <c r="F69" s="119"/>
      <c r="G69" s="129">
        <v>513.1</v>
      </c>
      <c r="H69" s="136">
        <v>500</v>
      </c>
      <c r="I69" s="148"/>
    </row>
    <row r="70" spans="1:9" x14ac:dyDescent="0.2">
      <c r="A70" t="s">
        <v>132</v>
      </c>
      <c r="B70" s="136"/>
      <c r="C70" s="119">
        <v>321.95</v>
      </c>
      <c r="D70" s="129"/>
      <c r="E70" s="136"/>
      <c r="F70" s="119">
        <v>317.13</v>
      </c>
      <c r="G70" s="129"/>
      <c r="H70" s="136"/>
      <c r="I70" s="148"/>
    </row>
    <row r="71" spans="1:9" x14ac:dyDescent="0.2">
      <c r="A71" t="s">
        <v>133</v>
      </c>
      <c r="B71" s="136"/>
      <c r="C71" s="119"/>
      <c r="D71" s="129"/>
      <c r="E71" s="136"/>
      <c r="F71" s="119">
        <v>195.97</v>
      </c>
      <c r="G71" s="129"/>
      <c r="H71" s="136"/>
      <c r="I71" s="148"/>
    </row>
    <row r="72" spans="1:9" ht="13.5" thickBot="1" x14ac:dyDescent="0.25">
      <c r="A72" t="s">
        <v>14</v>
      </c>
      <c r="B72" s="118"/>
      <c r="C72" s="119"/>
      <c r="D72" s="129"/>
      <c r="E72" s="136"/>
      <c r="F72" s="119"/>
      <c r="G72" s="129"/>
      <c r="H72" s="136"/>
      <c r="I72" s="148"/>
    </row>
    <row r="73" spans="1:9" ht="13.5" thickBot="1" x14ac:dyDescent="0.25">
      <c r="A73" s="100" t="s">
        <v>82</v>
      </c>
      <c r="B73" s="125">
        <f>SUM(B39:B72)</f>
        <v>12000</v>
      </c>
      <c r="C73" s="116">
        <f>SUM(C40:C72)</f>
        <v>16654.150000000001</v>
      </c>
      <c r="D73" s="124">
        <f>SUM(D39:D72)</f>
        <v>16654.150000000001</v>
      </c>
      <c r="E73" s="125">
        <f>SUM(E39:E72)</f>
        <v>8600</v>
      </c>
      <c r="F73" s="116">
        <f>SUM(F39:F72)</f>
        <v>10938.23</v>
      </c>
      <c r="G73" s="133">
        <f>SUM(G39:G72)</f>
        <v>11210.27</v>
      </c>
      <c r="H73" s="133">
        <f>SUM(H39:H72)</f>
        <v>8750</v>
      </c>
      <c r="I73" s="148"/>
    </row>
    <row r="74" spans="1:9" ht="13.5" thickTop="1" x14ac:dyDescent="0.2">
      <c r="B74" s="110"/>
      <c r="C74" s="110"/>
      <c r="D74" s="110"/>
      <c r="E74" s="110"/>
      <c r="F74" s="110"/>
    </row>
    <row r="75" spans="1:9" x14ac:dyDescent="0.2">
      <c r="A75" t="s">
        <v>139</v>
      </c>
      <c r="B75" s="110"/>
    </row>
    <row r="76" spans="1:9" x14ac:dyDescent="0.2">
      <c r="A76" t="s">
        <v>122</v>
      </c>
      <c r="B76" s="110"/>
    </row>
    <row r="77" spans="1:9" x14ac:dyDescent="0.2">
      <c r="A77" t="s">
        <v>123</v>
      </c>
      <c r="B77" s="132">
        <v>2000</v>
      </c>
    </row>
    <row r="78" spans="1:9" x14ac:dyDescent="0.2">
      <c r="A78" t="s">
        <v>124</v>
      </c>
      <c r="B78" s="132">
        <v>2000</v>
      </c>
    </row>
    <row r="79" spans="1:9" x14ac:dyDescent="0.2">
      <c r="A79" t="s">
        <v>125</v>
      </c>
      <c r="B79" s="132">
        <v>500</v>
      </c>
    </row>
    <row r="80" spans="1:9" ht="13.5" thickBot="1" x14ac:dyDescent="0.25">
      <c r="A80" t="s">
        <v>126</v>
      </c>
      <c r="B80" s="132">
        <v>1000</v>
      </c>
    </row>
    <row r="81" spans="1:2" ht="13.5" thickBot="1" x14ac:dyDescent="0.25">
      <c r="A81" t="s">
        <v>102</v>
      </c>
      <c r="B81" s="151">
        <f>SUM(B77:B80)</f>
        <v>5500</v>
      </c>
    </row>
    <row r="83" spans="1:2" x14ac:dyDescent="0.2">
      <c r="A83" t="s">
        <v>127</v>
      </c>
    </row>
    <row r="84" spans="1:2" x14ac:dyDescent="0.2">
      <c r="A84" t="s">
        <v>134</v>
      </c>
      <c r="B84" s="132">
        <v>3851.22</v>
      </c>
    </row>
    <row r="85" spans="1:2" x14ac:dyDescent="0.2">
      <c r="A85" t="s">
        <v>135</v>
      </c>
      <c r="B85" s="132">
        <v>999.74</v>
      </c>
    </row>
    <row r="86" spans="1:2" x14ac:dyDescent="0.2">
      <c r="A86" t="s">
        <v>136</v>
      </c>
      <c r="B86" s="132">
        <v>262.5</v>
      </c>
    </row>
    <row r="87" spans="1:2" x14ac:dyDescent="0.2">
      <c r="A87" t="s">
        <v>137</v>
      </c>
      <c r="B87" s="132">
        <v>215.34</v>
      </c>
    </row>
    <row r="88" spans="1:2" ht="13.5" thickBot="1" x14ac:dyDescent="0.25">
      <c r="A88" s="152" t="s">
        <v>138</v>
      </c>
      <c r="B88" s="132">
        <v>916.83</v>
      </c>
    </row>
    <row r="89" spans="1:2" ht="13.5" thickBot="1" x14ac:dyDescent="0.25">
      <c r="A89" t="s">
        <v>102</v>
      </c>
      <c r="B89" s="150">
        <f>SUM(B84:B88)</f>
        <v>6245.63</v>
      </c>
    </row>
    <row r="90" spans="1:2" ht="13.5" thickTop="1" x14ac:dyDescent="0.2"/>
    <row r="91" spans="1:2" x14ac:dyDescent="0.2">
      <c r="A91" t="s">
        <v>110</v>
      </c>
    </row>
  </sheetData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Blad2</vt:lpstr>
      <vt:lpstr>Balans 2024</vt:lpstr>
      <vt:lpstr>result 2024 en begr 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 Bakker</dc:creator>
  <cp:lastModifiedBy>Paul Eikelenboom</cp:lastModifiedBy>
  <cp:lastPrinted>2025-01-27T20:55:36Z</cp:lastPrinted>
  <dcterms:created xsi:type="dcterms:W3CDTF">2011-12-06T11:33:54Z</dcterms:created>
  <dcterms:modified xsi:type="dcterms:W3CDTF">2025-01-27T20:56:05Z</dcterms:modified>
</cp:coreProperties>
</file>